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ICIEMBRE2019" sheetId="2" r:id="rId1"/>
    <sheet name="Hoja1" sheetId="1" r:id="rId2"/>
  </sheets>
  <definedNames>
    <definedName name="_xlnm.Print_Area" localSheetId="0">DICIEMBRE2019!$A$2:$L$54</definedName>
  </definedNames>
  <calcPr calcId="152511"/>
</workbook>
</file>

<file path=xl/calcChain.xml><?xml version="1.0" encoding="utf-8"?>
<calcChain xmlns="http://schemas.openxmlformats.org/spreadsheetml/2006/main">
  <c r="I46" i="2" l="1"/>
  <c r="I45" i="2"/>
  <c r="I44" i="2"/>
  <c r="I43" i="2"/>
  <c r="I38" i="2"/>
  <c r="H38" i="2"/>
  <c r="E38" i="2"/>
  <c r="L38" i="2" s="1"/>
  <c r="D38" i="2"/>
  <c r="C38" i="2"/>
  <c r="B38" i="2"/>
  <c r="L37" i="2"/>
  <c r="G37" i="2"/>
  <c r="K37" i="2" s="1"/>
  <c r="O36" i="2"/>
  <c r="N36" i="2"/>
  <c r="G36" i="2"/>
  <c r="K36" i="2" s="1"/>
  <c r="G35" i="2"/>
  <c r="K35" i="2" s="1"/>
  <c r="G34" i="2"/>
  <c r="K34" i="2" s="1"/>
  <c r="L33" i="2"/>
  <c r="K33" i="2"/>
  <c r="G33" i="2"/>
  <c r="F33" i="2"/>
  <c r="L32" i="2"/>
  <c r="K32" i="2"/>
  <c r="G32" i="2"/>
  <c r="F32" i="2"/>
  <c r="L31" i="2"/>
  <c r="K31" i="2"/>
  <c r="G31" i="2"/>
  <c r="L30" i="2"/>
  <c r="J30" i="2"/>
  <c r="G30" i="2"/>
  <c r="K30" i="2" s="1"/>
  <c r="L29" i="2"/>
  <c r="G29" i="2"/>
  <c r="K29" i="2" s="1"/>
  <c r="F29" i="2"/>
  <c r="L28" i="2"/>
  <c r="G28" i="2"/>
  <c r="K28" i="2" s="1"/>
  <c r="F28" i="2"/>
  <c r="L27" i="2"/>
  <c r="G27" i="2"/>
  <c r="K27" i="2" s="1"/>
  <c r="F27" i="2"/>
  <c r="L26" i="2"/>
  <c r="G26" i="2"/>
  <c r="K26" i="2" s="1"/>
  <c r="F26" i="2"/>
  <c r="L25" i="2"/>
  <c r="G25" i="2"/>
  <c r="K25" i="2" s="1"/>
  <c r="F25" i="2"/>
  <c r="L24" i="2"/>
  <c r="G24" i="2"/>
  <c r="K24" i="2" s="1"/>
  <c r="F24" i="2"/>
  <c r="N23" i="2"/>
  <c r="L23" i="2"/>
  <c r="K23" i="2"/>
  <c r="G23" i="2"/>
  <c r="F23" i="2"/>
  <c r="G22" i="2"/>
  <c r="F22" i="2"/>
  <c r="G21" i="2"/>
  <c r="F21" i="2"/>
  <c r="F20" i="2"/>
  <c r="F19" i="2"/>
  <c r="F18" i="2"/>
  <c r="F17" i="2"/>
  <c r="J16" i="2"/>
  <c r="J38" i="2" s="1"/>
  <c r="C16" i="2"/>
  <c r="G16" i="2" s="1"/>
  <c r="B16" i="2"/>
  <c r="L16" i="2" s="1"/>
  <c r="K16" i="2" l="1"/>
  <c r="K38" i="2" s="1"/>
  <c r="G38" i="2"/>
  <c r="F16" i="2"/>
  <c r="F38" i="2" s="1"/>
</calcChain>
</file>

<file path=xl/comments1.xml><?xml version="1.0" encoding="utf-8"?>
<comments xmlns="http://schemas.openxmlformats.org/spreadsheetml/2006/main">
  <authors>
    <author>Autor</author>
  </authors>
  <commentList>
    <comment ref="I16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DEUDORA+ACTIVO
30697.20
</t>
        </r>
      </text>
    </comment>
  </commentList>
</comments>
</file>

<file path=xl/sharedStrings.xml><?xml version="1.0" encoding="utf-8"?>
<sst xmlns="http://schemas.openxmlformats.org/spreadsheetml/2006/main" count="60" uniqueCount="59">
  <si>
    <t>MUNICIPIO DE: TOLCAYUCA, HGO.</t>
  </si>
  <si>
    <t>CUADRO RESUMEN DE LA SITUACIÓN FINANCIERA</t>
  </si>
  <si>
    <t>DICIEMBRE  2019</t>
  </si>
  <si>
    <r>
      <t xml:space="preserve">°  Nota: </t>
    </r>
    <r>
      <rPr>
        <sz val="12"/>
        <rFont val="Arial Narrow"/>
        <family val="2"/>
      </rPr>
      <t>anexar papel de trabajo de cómo se integran las cuentas Deudoras y Acreedoras</t>
    </r>
  </si>
  <si>
    <t>CUENTAS DE RESULTADOS</t>
  </si>
  <si>
    <t>CUENTAS DE BALANCE</t>
  </si>
  <si>
    <t>FUENTE DE FINANCIAMIENTO</t>
  </si>
  <si>
    <t>APROBADO / MODIFICADO ANUAL</t>
  </si>
  <si>
    <t>INGRESOS Y OTROS BENEFICIOS ACUMULADOS</t>
  </si>
  <si>
    <t>INTERESES GENERADOS ACUMULADOS</t>
  </si>
  <si>
    <t>GASTOS Y OTRAS PÉRDIDAS ACUMULADOS</t>
  </si>
  <si>
    <t>%</t>
  </si>
  <si>
    <t>POR EROGAR
(D)</t>
  </si>
  <si>
    <t>SALDOS EN CAJA Y BANCOS
(A)</t>
  </si>
  <si>
    <t>° DEUDORAS DE ACTIVO
(B)</t>
  </si>
  <si>
    <t xml:space="preserve">° ACREEDORAS DE PASIVO
( C ) </t>
  </si>
  <si>
    <t>DIFERENCIA
A+B-C = D</t>
  </si>
  <si>
    <t>AVANCE %</t>
  </si>
  <si>
    <t xml:space="preserve">FIN. </t>
  </si>
  <si>
    <t>ING. PROPIOS</t>
  </si>
  <si>
    <t>Impuestos</t>
  </si>
  <si>
    <t>Derechos</t>
  </si>
  <si>
    <t>Aprovechamientos</t>
  </si>
  <si>
    <t>Productos</t>
  </si>
  <si>
    <t>Ingresos por Ventas</t>
  </si>
  <si>
    <t xml:space="preserve">otros </t>
  </si>
  <si>
    <t>FOFIS</t>
  </si>
  <si>
    <t>F.G.P</t>
  </si>
  <si>
    <t xml:space="preserve">Fondo Municipal </t>
  </si>
  <si>
    <t>ISAN</t>
  </si>
  <si>
    <t>IEPS</t>
  </si>
  <si>
    <t>INCENTIVOS A LA VTA FINAL DE GASOLINA Y DIESEL</t>
  </si>
  <si>
    <t>fgp</t>
  </si>
  <si>
    <t>COMP AL ISAN</t>
  </si>
  <si>
    <t>FAFET</t>
  </si>
  <si>
    <t>F.I.S.M. 2018</t>
  </si>
  <si>
    <t>F.I.S.M.2019</t>
  </si>
  <si>
    <t>FORTAMUN-DF</t>
  </si>
  <si>
    <t>PRODDER2019</t>
  </si>
  <si>
    <t>COMPENSACION</t>
  </si>
  <si>
    <t>FEIEF</t>
  </si>
  <si>
    <t>FONDO ISR</t>
  </si>
  <si>
    <t>I  R  R  E  D  U  C  T  I  B  L  E  S</t>
  </si>
  <si>
    <t>CONCEPTO</t>
  </si>
  <si>
    <t>PRESUPUESTO</t>
  </si>
  <si>
    <t>ACUMULADO</t>
  </si>
  <si>
    <t xml:space="preserve"> EJEMPLO:</t>
  </si>
  <si>
    <t>C.N.A.</t>
  </si>
  <si>
    <t>LUZ</t>
  </si>
  <si>
    <t>CLORACIÓN</t>
  </si>
  <si>
    <t>ELABORÓ:</t>
  </si>
  <si>
    <t>REVISÓ Y AUTORIZÓ:</t>
  </si>
  <si>
    <t>REVISÓ:</t>
  </si>
  <si>
    <t xml:space="preserve">NOMBRE DEL TESORERO MUNICIPAL </t>
  </si>
  <si>
    <t xml:space="preserve"> NOMBRE DEL  PRESIDENTE MUNICIPAL</t>
  </si>
  <si>
    <t>NOMBRE DEL SÍNDICO MUNICIPAL</t>
  </si>
  <si>
    <t>L.C. SARA ELIZBETH OSORNIO  HERNANDEZ</t>
  </si>
  <si>
    <t>C. HUMBERTO MERIDA DE LA CRUZ</t>
  </si>
  <si>
    <t>C.FABIOLA   HERNANDEZ ESPINOZA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</si>
</sst>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#,##0.0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7"/>
      <name val="Arial Narrow"/>
      <family val="2"/>
    </font>
    <font>
      <b/>
      <sz val="6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2" fillId="2" borderId="0" xfId="1" applyFont="1" applyFill="1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5" fillId="2" borderId="0" xfId="1" applyFont="1" applyFill="1"/>
    <xf numFmtId="0" fontId="2" fillId="2" borderId="0" xfId="1" applyFont="1" applyFill="1" applyBorder="1"/>
    <xf numFmtId="0" fontId="6" fillId="3" borderId="1" xfId="1" applyFont="1" applyFill="1" applyBorder="1" applyAlignment="1">
      <alignment horizontal="center"/>
    </xf>
    <xf numFmtId="0" fontId="7" fillId="3" borderId="1" xfId="1" applyFont="1" applyFill="1" applyBorder="1" applyAlignment="1">
      <alignment horizontal="center"/>
    </xf>
    <xf numFmtId="0" fontId="8" fillId="3" borderId="2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/>
    </xf>
    <xf numFmtId="0" fontId="8" fillId="3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/>
    </xf>
    <xf numFmtId="0" fontId="0" fillId="0" borderId="0" xfId="0" applyBorder="1"/>
    <xf numFmtId="0" fontId="10" fillId="2" borderId="1" xfId="1" applyFont="1" applyFill="1" applyBorder="1" applyAlignment="1">
      <alignment horizontal="center" vertical="center"/>
    </xf>
    <xf numFmtId="4" fontId="11" fillId="2" borderId="1" xfId="1" applyNumberFormat="1" applyFont="1" applyFill="1" applyBorder="1"/>
    <xf numFmtId="9" fontId="11" fillId="2" borderId="1" xfId="1" applyNumberFormat="1" applyFont="1" applyFill="1" applyBorder="1"/>
    <xf numFmtId="164" fontId="11" fillId="2" borderId="1" xfId="1" applyNumberFormat="1" applyFont="1" applyFill="1" applyBorder="1"/>
    <xf numFmtId="164" fontId="11" fillId="0" borderId="1" xfId="1" applyNumberFormat="1" applyFont="1" applyFill="1" applyBorder="1"/>
    <xf numFmtId="164" fontId="11" fillId="2" borderId="4" xfId="1" applyNumberFormat="1" applyFont="1" applyFill="1" applyBorder="1"/>
    <xf numFmtId="164" fontId="0" fillId="0" borderId="0" xfId="0" applyNumberFormat="1" applyBorder="1"/>
    <xf numFmtId="0" fontId="10" fillId="2" borderId="1" xfId="1" applyFont="1" applyFill="1" applyBorder="1" applyAlignment="1">
      <alignment horizontal="left" vertical="center"/>
    </xf>
    <xf numFmtId="4" fontId="11" fillId="0" borderId="1" xfId="1" applyNumberFormat="1" applyFont="1" applyFill="1" applyBorder="1"/>
    <xf numFmtId="164" fontId="0" fillId="0" borderId="0" xfId="0" applyNumberFormat="1"/>
    <xf numFmtId="4" fontId="11" fillId="2" borderId="5" xfId="1" applyNumberFormat="1" applyFont="1" applyFill="1" applyBorder="1"/>
    <xf numFmtId="9" fontId="11" fillId="2" borderId="6" xfId="1" applyNumberFormat="1" applyFont="1" applyFill="1" applyBorder="1"/>
    <xf numFmtId="4" fontId="10" fillId="2" borderId="1" xfId="1" applyNumberFormat="1" applyFont="1" applyFill="1" applyBorder="1"/>
    <xf numFmtId="4" fontId="10" fillId="0" borderId="1" xfId="1" applyNumberFormat="1" applyFont="1" applyFill="1" applyBorder="1"/>
    <xf numFmtId="4" fontId="10" fillId="2" borderId="3" xfId="1" applyNumberFormat="1" applyFont="1" applyFill="1" applyBorder="1"/>
    <xf numFmtId="4" fontId="0" fillId="0" borderId="0" xfId="0" applyNumberFormat="1"/>
    <xf numFmtId="4" fontId="2" fillId="2" borderId="0" xfId="1" applyNumberFormat="1" applyFont="1" applyFill="1"/>
    <xf numFmtId="164" fontId="11" fillId="2" borderId="0" xfId="1" applyNumberFormat="1" applyFont="1" applyFill="1" applyBorder="1"/>
    <xf numFmtId="0" fontId="5" fillId="2" borderId="0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/>
    </xf>
    <xf numFmtId="0" fontId="6" fillId="2" borderId="7" xfId="1" applyFont="1" applyFill="1" applyBorder="1" applyAlignment="1">
      <alignment horizontal="center"/>
    </xf>
    <xf numFmtId="0" fontId="6" fillId="2" borderId="6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left"/>
    </xf>
    <xf numFmtId="165" fontId="2" fillId="2" borderId="1" xfId="1" applyNumberFormat="1" applyFont="1" applyFill="1" applyBorder="1" applyAlignment="1">
      <alignment horizontal="center"/>
    </xf>
    <xf numFmtId="9" fontId="2" fillId="2" borderId="1" xfId="1" applyNumberFormat="1" applyFont="1" applyFill="1" applyBorder="1"/>
    <xf numFmtId="4" fontId="7" fillId="2" borderId="5" xfId="1" applyNumberFormat="1" applyFont="1" applyFill="1" applyBorder="1" applyAlignment="1">
      <alignment horizontal="center"/>
    </xf>
    <xf numFmtId="4" fontId="7" fillId="2" borderId="7" xfId="1" applyNumberFormat="1" applyFont="1" applyFill="1" applyBorder="1" applyAlignment="1">
      <alignment horizontal="center"/>
    </xf>
    <xf numFmtId="4" fontId="7" fillId="2" borderId="6" xfId="1" applyNumberFormat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165" fontId="2" fillId="2" borderId="0" xfId="1" applyNumberFormat="1" applyFont="1" applyFill="1" applyBorder="1" applyAlignment="1">
      <alignment horizontal="center"/>
    </xf>
    <xf numFmtId="9" fontId="2" fillId="2" borderId="0" xfId="1" applyNumberFormat="1" applyFont="1" applyFill="1" applyBorder="1"/>
    <xf numFmtId="0" fontId="12" fillId="2" borderId="0" xfId="1" applyFont="1" applyFill="1"/>
    <xf numFmtId="0" fontId="12" fillId="2" borderId="0" xfId="1" applyFont="1" applyFill="1" applyBorder="1" applyAlignment="1">
      <alignment horizontal="center"/>
    </xf>
    <xf numFmtId="0" fontId="12" fillId="2" borderId="0" xfId="1" applyFont="1" applyFill="1" applyBorder="1" applyAlignment="1">
      <alignment horizontal="center"/>
    </xf>
    <xf numFmtId="4" fontId="12" fillId="2" borderId="0" xfId="1" applyNumberFormat="1" applyFont="1" applyFill="1" applyBorder="1" applyAlignment="1">
      <alignment horizontal="center"/>
    </xf>
    <xf numFmtId="4" fontId="12" fillId="2" borderId="0" xfId="1" applyNumberFormat="1" applyFont="1" applyFill="1" applyBorder="1" applyAlignment="1">
      <alignment horizontal="center"/>
    </xf>
    <xf numFmtId="0" fontId="13" fillId="2" borderId="0" xfId="1" applyFont="1" applyFill="1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/>
    </xf>
    <xf numFmtId="4" fontId="2" fillId="2" borderId="0" xfId="1" applyNumberFormat="1" applyFont="1" applyFill="1" applyBorder="1" applyAlignment="1">
      <alignment horizontal="center"/>
    </xf>
    <xf numFmtId="4" fontId="2" fillId="2" borderId="0" xfId="1" applyNumberFormat="1" applyFont="1" applyFill="1" applyBorder="1" applyAlignment="1"/>
    <xf numFmtId="0" fontId="2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/>
    </xf>
    <xf numFmtId="0" fontId="2" fillId="2" borderId="0" xfId="1" applyFont="1" applyFill="1" applyAlignment="1">
      <alignment horizontal="left"/>
    </xf>
  </cellXfs>
  <cellStyles count="2">
    <cellStyle name="Normal" xfId="0" builtinId="0"/>
    <cellStyle name="Normal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518160</xdr:colOff>
      <xdr:row>6</xdr:row>
      <xdr:rowOff>28575</xdr:rowOff>
    </xdr:from>
    <xdr:to>
      <xdr:col>11</xdr:col>
      <xdr:colOff>529626</xdr:colOff>
      <xdr:row>7</xdr:row>
      <xdr:rowOff>104775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xmlns="" id="{E2C96DC5-720F-4752-9725-ADA05504DBB7}"/>
            </a:ext>
          </a:extLst>
        </xdr:cNvPr>
        <xdr:cNvSpPr/>
      </xdr:nvSpPr>
      <xdr:spPr>
        <a:xfrm>
          <a:off x="9785985" y="1171575"/>
          <a:ext cx="1497366" cy="276225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MR-03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3"/>
  <sheetViews>
    <sheetView tabSelected="1" topLeftCell="A13" zoomScaleNormal="100" workbookViewId="0">
      <selection activeCell="G45" sqref="G45:H45"/>
    </sheetView>
  </sheetViews>
  <sheetFormatPr baseColWidth="10" defaultRowHeight="15" x14ac:dyDescent="0.25"/>
  <cols>
    <col min="1" max="1" width="15.5703125" customWidth="1"/>
    <col min="2" max="2" width="12.42578125" customWidth="1"/>
    <col min="3" max="3" width="21.85546875" customWidth="1"/>
    <col min="4" max="4" width="12.7109375" customWidth="1"/>
    <col min="5" max="5" width="12" customWidth="1"/>
    <col min="8" max="8" width="18.140625" customWidth="1"/>
    <col min="9" max="9" width="12" customWidth="1"/>
    <col min="11" max="11" width="22.28515625" customWidth="1"/>
    <col min="14" max="14" width="13.85546875" bestFit="1" customWidth="1"/>
    <col min="15" max="15" width="11.7109375" bestFit="1" customWidth="1"/>
  </cols>
  <sheetData>
    <row r="1" spans="1:14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4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4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4" ht="15.75" x14ac:dyDescent="0.25">
      <c r="A7" s="3" t="s">
        <v>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4" ht="15.75" x14ac:dyDescent="0.25">
      <c r="A9" s="3" t="s">
        <v>1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4" ht="15.75" x14ac:dyDescent="0.25">
      <c r="A10" s="5"/>
      <c r="B10" s="5"/>
      <c r="C10" s="5"/>
      <c r="D10" s="5"/>
      <c r="E10" s="6" t="s">
        <v>2</v>
      </c>
      <c r="F10" s="6"/>
      <c r="G10" s="6"/>
      <c r="H10" s="6"/>
      <c r="I10" s="5"/>
      <c r="J10" s="5"/>
      <c r="K10" s="5"/>
      <c r="L10" s="5"/>
    </row>
    <row r="11" spans="1:14" ht="15.75" x14ac:dyDescent="0.25">
      <c r="A11" s="7" t="s">
        <v>3</v>
      </c>
      <c r="B11" s="8"/>
      <c r="C11" s="8"/>
      <c r="D11" s="5"/>
      <c r="E11" s="5"/>
      <c r="F11" s="5"/>
      <c r="G11" s="5"/>
      <c r="H11" s="5"/>
      <c r="I11" s="5"/>
      <c r="J11" s="5"/>
      <c r="K11" s="5"/>
      <c r="L11" s="5"/>
    </row>
    <row r="12" spans="1:14" x14ac:dyDescent="0.25">
      <c r="A12" s="2"/>
      <c r="B12" s="9"/>
      <c r="C12" s="9"/>
      <c r="D12" s="9"/>
      <c r="E12" s="10"/>
      <c r="F12" s="10"/>
      <c r="G12" s="10"/>
      <c r="H12" s="2"/>
      <c r="I12" s="2"/>
      <c r="J12" s="2"/>
      <c r="K12" s="2"/>
      <c r="L12" s="2"/>
    </row>
    <row r="13" spans="1:14" x14ac:dyDescent="0.25">
      <c r="A13" s="2"/>
      <c r="B13" s="2"/>
      <c r="C13" s="11" t="s">
        <v>4</v>
      </c>
      <c r="D13" s="11"/>
      <c r="E13" s="12"/>
      <c r="F13" s="12"/>
      <c r="G13" s="12"/>
      <c r="H13" s="11" t="s">
        <v>5</v>
      </c>
      <c r="I13" s="11"/>
      <c r="J13" s="11"/>
      <c r="K13" s="11"/>
      <c r="L13" s="2"/>
    </row>
    <row r="14" spans="1:14" ht="18" customHeight="1" x14ac:dyDescent="0.25">
      <c r="A14" s="13" t="s">
        <v>6</v>
      </c>
      <c r="B14" s="14" t="s">
        <v>7</v>
      </c>
      <c r="C14" s="15" t="s">
        <v>8</v>
      </c>
      <c r="D14" s="14" t="s">
        <v>9</v>
      </c>
      <c r="E14" s="16" t="s">
        <v>10</v>
      </c>
      <c r="F14" s="16" t="s">
        <v>11</v>
      </c>
      <c r="G14" s="13" t="s">
        <v>12</v>
      </c>
      <c r="H14" s="16" t="s">
        <v>13</v>
      </c>
      <c r="I14" s="16" t="s">
        <v>14</v>
      </c>
      <c r="J14" s="16" t="s">
        <v>15</v>
      </c>
      <c r="K14" s="16" t="s">
        <v>16</v>
      </c>
      <c r="L14" s="17" t="s">
        <v>17</v>
      </c>
    </row>
    <row r="15" spans="1:14" ht="18" customHeight="1" x14ac:dyDescent="0.25">
      <c r="A15" s="18"/>
      <c r="B15" s="14"/>
      <c r="C15" s="15"/>
      <c r="D15" s="14"/>
      <c r="E15" s="16"/>
      <c r="F15" s="16"/>
      <c r="G15" s="18"/>
      <c r="H15" s="16"/>
      <c r="I15" s="16"/>
      <c r="J15" s="16"/>
      <c r="K15" s="16"/>
      <c r="L15" s="19" t="s">
        <v>18</v>
      </c>
      <c r="N15" s="20"/>
    </row>
    <row r="16" spans="1:14" x14ac:dyDescent="0.25">
      <c r="A16" s="21" t="s">
        <v>19</v>
      </c>
      <c r="B16" s="22">
        <f>B17+B18+B19+B20+B21+B22</f>
        <v>11939973</v>
      </c>
      <c r="C16" s="22">
        <f>C17+C18+C19+C20+C21</f>
        <v>9479851.4399999995</v>
      </c>
      <c r="D16" s="22"/>
      <c r="E16" s="22">
        <v>9479851.4399999995</v>
      </c>
      <c r="F16" s="23">
        <f>E16/C16</f>
        <v>1</v>
      </c>
      <c r="G16" s="24">
        <f>C16-E16</f>
        <v>0</v>
      </c>
      <c r="H16" s="24">
        <v>9937.4</v>
      </c>
      <c r="I16" s="24">
        <v>0</v>
      </c>
      <c r="J16" s="24">
        <f>9937+0.4</f>
        <v>9937.4</v>
      </c>
      <c r="K16" s="25">
        <f>G16-H16+J16-I16</f>
        <v>0</v>
      </c>
      <c r="L16" s="23">
        <f>E16/B16</f>
        <v>0.79395920242030693</v>
      </c>
      <c r="M16" s="26"/>
      <c r="N16" s="27"/>
    </row>
    <row r="17" spans="1:15" x14ac:dyDescent="0.25">
      <c r="A17" s="28" t="s">
        <v>20</v>
      </c>
      <c r="B17" s="22">
        <v>5828090</v>
      </c>
      <c r="C17" s="29">
        <v>3851348.82</v>
      </c>
      <c r="D17" s="22"/>
      <c r="E17" s="22"/>
      <c r="F17" s="23">
        <f t="shared" ref="F17:F33" si="0">E17/C17</f>
        <v>0</v>
      </c>
      <c r="G17" s="24"/>
      <c r="H17" s="24"/>
      <c r="I17" s="24"/>
      <c r="J17" s="24"/>
      <c r="K17" s="24"/>
      <c r="L17" s="23"/>
      <c r="N17" s="20"/>
      <c r="O17" s="30"/>
    </row>
    <row r="18" spans="1:15" x14ac:dyDescent="0.25">
      <c r="A18" s="28" t="s">
        <v>21</v>
      </c>
      <c r="B18" s="22">
        <v>3733383</v>
      </c>
      <c r="C18" s="29">
        <v>4294635.05</v>
      </c>
      <c r="D18" s="22"/>
      <c r="E18" s="22"/>
      <c r="F18" s="23">
        <f t="shared" si="0"/>
        <v>0</v>
      </c>
      <c r="G18" s="24"/>
      <c r="H18" s="24"/>
      <c r="I18" s="24"/>
      <c r="J18" s="24"/>
      <c r="K18" s="24"/>
      <c r="L18" s="23"/>
    </row>
    <row r="19" spans="1:15" x14ac:dyDescent="0.25">
      <c r="A19" s="28" t="s">
        <v>22</v>
      </c>
      <c r="B19" s="22">
        <v>1830000</v>
      </c>
      <c r="C19" s="29">
        <v>1185688.97</v>
      </c>
      <c r="D19" s="22"/>
      <c r="E19" s="22"/>
      <c r="F19" s="23">
        <f t="shared" si="0"/>
        <v>0</v>
      </c>
      <c r="G19" s="24"/>
      <c r="H19" s="24"/>
      <c r="I19" s="24"/>
      <c r="J19" s="24"/>
      <c r="K19" s="24"/>
      <c r="L19" s="23"/>
    </row>
    <row r="20" spans="1:15" x14ac:dyDescent="0.25">
      <c r="A20" s="28" t="s">
        <v>23</v>
      </c>
      <c r="B20" s="22">
        <v>548500</v>
      </c>
      <c r="C20" s="29">
        <v>148178.6</v>
      </c>
      <c r="D20" s="22"/>
      <c r="E20" s="22"/>
      <c r="F20" s="23">
        <f t="shared" si="0"/>
        <v>0</v>
      </c>
      <c r="G20" s="24"/>
      <c r="H20" s="24"/>
      <c r="I20" s="24"/>
      <c r="J20" s="24"/>
      <c r="K20" s="24"/>
      <c r="L20" s="23"/>
    </row>
    <row r="21" spans="1:15" x14ac:dyDescent="0.25">
      <c r="A21" s="28" t="s">
        <v>24</v>
      </c>
      <c r="B21" s="22">
        <v>0</v>
      </c>
      <c r="C21" s="22">
        <v>0</v>
      </c>
      <c r="D21" s="22"/>
      <c r="E21" s="22"/>
      <c r="F21" s="23" t="e">
        <f t="shared" si="0"/>
        <v>#DIV/0!</v>
      </c>
      <c r="G21" s="24">
        <f t="shared" ref="G21:G37" si="1">C21-E21</f>
        <v>0</v>
      </c>
      <c r="H21" s="24"/>
      <c r="I21" s="24"/>
      <c r="J21" s="24"/>
      <c r="K21" s="24"/>
      <c r="L21" s="23"/>
    </row>
    <row r="22" spans="1:15" x14ac:dyDescent="0.25">
      <c r="A22" s="28" t="s">
        <v>25</v>
      </c>
      <c r="B22" s="22">
        <v>0</v>
      </c>
      <c r="C22" s="22">
        <v>0</v>
      </c>
      <c r="D22" s="22"/>
      <c r="E22" s="22"/>
      <c r="F22" s="23" t="e">
        <f t="shared" si="0"/>
        <v>#DIV/0!</v>
      </c>
      <c r="G22" s="24">
        <f t="shared" si="1"/>
        <v>0</v>
      </c>
      <c r="H22" s="24"/>
      <c r="I22" s="24"/>
      <c r="J22" s="24"/>
      <c r="K22" s="24"/>
      <c r="L22" s="23"/>
    </row>
    <row r="23" spans="1:15" x14ac:dyDescent="0.25">
      <c r="A23" s="28" t="s">
        <v>26</v>
      </c>
      <c r="B23" s="22">
        <v>912614</v>
      </c>
      <c r="C23" s="22">
        <v>990894.09</v>
      </c>
      <c r="D23" s="22"/>
      <c r="E23" s="22">
        <v>990894.09</v>
      </c>
      <c r="F23" s="23">
        <f t="shared" si="0"/>
        <v>1</v>
      </c>
      <c r="G23" s="24">
        <f>C23-E23</f>
        <v>0</v>
      </c>
      <c r="H23" s="24">
        <v>0</v>
      </c>
      <c r="I23" s="24">
        <v>0</v>
      </c>
      <c r="J23" s="24"/>
      <c r="K23" s="24">
        <f>G23-H23+J23-I23</f>
        <v>0</v>
      </c>
      <c r="L23" s="23">
        <f>E23/B23</f>
        <v>1.0857756839145576</v>
      </c>
      <c r="N23" s="30" t="e">
        <f>#REF!-E24</f>
        <v>#REF!</v>
      </c>
    </row>
    <row r="24" spans="1:15" x14ac:dyDescent="0.25">
      <c r="A24" s="28" t="s">
        <v>27</v>
      </c>
      <c r="B24" s="22">
        <v>17163417</v>
      </c>
      <c r="C24" s="22">
        <v>19128322.879999999</v>
      </c>
      <c r="D24" s="22"/>
      <c r="E24" s="22">
        <v>19128322.879999999</v>
      </c>
      <c r="F24" s="23">
        <f t="shared" si="0"/>
        <v>1</v>
      </c>
      <c r="G24" s="24">
        <f>C24-E24</f>
        <v>0</v>
      </c>
      <c r="H24" s="24">
        <v>0</v>
      </c>
      <c r="I24" s="24">
        <v>0</v>
      </c>
      <c r="J24" s="24">
        <v>0</v>
      </c>
      <c r="K24" s="24">
        <f>G24-H24+J24-I24</f>
        <v>0</v>
      </c>
      <c r="L24" s="23">
        <f>E24/B24</f>
        <v>1.1144822082922066</v>
      </c>
    </row>
    <row r="25" spans="1:15" x14ac:dyDescent="0.25">
      <c r="A25" s="28" t="s">
        <v>28</v>
      </c>
      <c r="B25" s="22">
        <v>7479117</v>
      </c>
      <c r="C25" s="22">
        <v>7470711.0499999998</v>
      </c>
      <c r="D25" s="22"/>
      <c r="E25" s="22">
        <v>7470711.0499999998</v>
      </c>
      <c r="F25" s="23">
        <f t="shared" si="0"/>
        <v>1</v>
      </c>
      <c r="G25" s="24">
        <f t="shared" si="1"/>
        <v>0</v>
      </c>
      <c r="H25" s="24">
        <v>0</v>
      </c>
      <c r="I25" s="24">
        <v>0</v>
      </c>
      <c r="J25" s="24">
        <v>0</v>
      </c>
      <c r="K25" s="25">
        <f>G25-H25+J25-I25</f>
        <v>0</v>
      </c>
      <c r="L25" s="23">
        <f t="shared" ref="L25:L37" si="2">E25/B25</f>
        <v>0.99887607721606708</v>
      </c>
      <c r="M25" s="30"/>
      <c r="N25" s="30"/>
    </row>
    <row r="26" spans="1:15" x14ac:dyDescent="0.25">
      <c r="A26" s="28" t="s">
        <v>29</v>
      </c>
      <c r="B26" s="22">
        <v>135744</v>
      </c>
      <c r="C26" s="22">
        <v>164489.64000000001</v>
      </c>
      <c r="D26" s="22"/>
      <c r="E26" s="22">
        <v>164489.64000000001</v>
      </c>
      <c r="F26" s="23">
        <f t="shared" si="0"/>
        <v>1</v>
      </c>
      <c r="G26" s="24">
        <f t="shared" si="1"/>
        <v>0</v>
      </c>
      <c r="H26" s="24">
        <v>0</v>
      </c>
      <c r="I26" s="24">
        <v>0</v>
      </c>
      <c r="J26" s="24">
        <v>0</v>
      </c>
      <c r="K26" s="24">
        <f>G26-H26+J26-I26</f>
        <v>0</v>
      </c>
      <c r="L26" s="23">
        <f t="shared" si="2"/>
        <v>1.2117636138613863</v>
      </c>
      <c r="M26" s="30"/>
    </row>
    <row r="27" spans="1:15" x14ac:dyDescent="0.25">
      <c r="A27" s="28" t="s">
        <v>30</v>
      </c>
      <c r="B27" s="22">
        <v>376963</v>
      </c>
      <c r="C27" s="22">
        <v>518393.99</v>
      </c>
      <c r="D27" s="22"/>
      <c r="E27" s="22">
        <v>518393.99</v>
      </c>
      <c r="F27" s="23">
        <f t="shared" si="0"/>
        <v>1</v>
      </c>
      <c r="G27" s="24">
        <f t="shared" si="1"/>
        <v>0</v>
      </c>
      <c r="H27" s="24">
        <v>0</v>
      </c>
      <c r="I27" s="24">
        <v>0</v>
      </c>
      <c r="J27" s="24">
        <v>0</v>
      </c>
      <c r="K27" s="24">
        <f>G27-H27+J27-I27</f>
        <v>0</v>
      </c>
      <c r="L27" s="23">
        <f t="shared" si="2"/>
        <v>1.3751853364919102</v>
      </c>
      <c r="N27" s="30"/>
    </row>
    <row r="28" spans="1:15" x14ac:dyDescent="0.25">
      <c r="A28" s="28" t="s">
        <v>31</v>
      </c>
      <c r="B28" s="22">
        <v>624754</v>
      </c>
      <c r="C28" s="22">
        <v>616956.06000000006</v>
      </c>
      <c r="D28" s="22"/>
      <c r="E28" s="22">
        <v>616956.06000000006</v>
      </c>
      <c r="F28" s="23">
        <f t="shared" si="0"/>
        <v>1</v>
      </c>
      <c r="G28" s="24">
        <f t="shared" si="1"/>
        <v>0</v>
      </c>
      <c r="H28" s="24">
        <v>0</v>
      </c>
      <c r="I28" s="24">
        <v>0</v>
      </c>
      <c r="J28" s="24">
        <v>0</v>
      </c>
      <c r="K28" s="24">
        <f t="shared" ref="K28:K36" si="3">G28-H28+J28-I28</f>
        <v>0</v>
      </c>
      <c r="L28" s="23">
        <f t="shared" si="2"/>
        <v>0.98751838323564167</v>
      </c>
      <c r="N28" t="s">
        <v>32</v>
      </c>
    </row>
    <row r="29" spans="1:15" x14ac:dyDescent="0.25">
      <c r="A29" s="28" t="s">
        <v>33</v>
      </c>
      <c r="B29" s="22">
        <v>29188</v>
      </c>
      <c r="C29" s="22">
        <v>29200.43</v>
      </c>
      <c r="D29" s="22"/>
      <c r="E29" s="22">
        <v>29200.43</v>
      </c>
      <c r="F29" s="23">
        <f t="shared" si="0"/>
        <v>1</v>
      </c>
      <c r="G29" s="24">
        <f t="shared" si="1"/>
        <v>0</v>
      </c>
      <c r="H29" s="24">
        <v>0</v>
      </c>
      <c r="I29" s="24">
        <v>0</v>
      </c>
      <c r="J29" s="24">
        <v>0</v>
      </c>
      <c r="K29" s="24">
        <f t="shared" si="3"/>
        <v>0</v>
      </c>
      <c r="L29" s="23">
        <f t="shared" si="2"/>
        <v>1.000425859942442</v>
      </c>
      <c r="N29">
        <v>1</v>
      </c>
    </row>
    <row r="30" spans="1:15" x14ac:dyDescent="0.25">
      <c r="A30" s="28" t="s">
        <v>34</v>
      </c>
      <c r="B30" s="22"/>
      <c r="C30" s="22"/>
      <c r="D30" s="22"/>
      <c r="E30" s="22"/>
      <c r="F30" s="23">
        <v>0</v>
      </c>
      <c r="G30" s="24">
        <f t="shared" si="1"/>
        <v>0</v>
      </c>
      <c r="H30" s="24">
        <v>173.01</v>
      </c>
      <c r="I30" s="24">
        <v>103243.35</v>
      </c>
      <c r="J30" s="24">
        <f>103243.35+173.01</f>
        <v>103416.36</v>
      </c>
      <c r="K30" s="24">
        <f t="shared" si="3"/>
        <v>0</v>
      </c>
      <c r="L30" s="23" t="e">
        <f t="shared" si="2"/>
        <v>#DIV/0!</v>
      </c>
    </row>
    <row r="31" spans="1:15" x14ac:dyDescent="0.25">
      <c r="A31" s="28" t="s">
        <v>35</v>
      </c>
      <c r="B31" s="22">
        <v>0</v>
      </c>
      <c r="C31" s="29">
        <v>0</v>
      </c>
      <c r="D31" s="22"/>
      <c r="E31" s="22">
        <v>0</v>
      </c>
      <c r="F31" s="23">
        <v>0</v>
      </c>
      <c r="G31" s="24">
        <f t="shared" si="1"/>
        <v>0</v>
      </c>
      <c r="H31" s="25">
        <v>0</v>
      </c>
      <c r="I31" s="24">
        <v>0</v>
      </c>
      <c r="J31" s="24">
        <v>0</v>
      </c>
      <c r="K31" s="24">
        <f>G31-H31+J31</f>
        <v>0</v>
      </c>
      <c r="L31" s="23" t="e">
        <f t="shared" si="2"/>
        <v>#DIV/0!</v>
      </c>
    </row>
    <row r="32" spans="1:15" x14ac:dyDescent="0.25">
      <c r="A32" s="28" t="s">
        <v>36</v>
      </c>
      <c r="B32" s="22">
        <v>3697996</v>
      </c>
      <c r="C32" s="29">
        <v>3697996.74</v>
      </c>
      <c r="D32" s="31"/>
      <c r="E32" s="22">
        <v>1446268.44</v>
      </c>
      <c r="F32" s="32">
        <f t="shared" si="0"/>
        <v>0.39109510951056164</v>
      </c>
      <c r="G32" s="24">
        <f t="shared" si="1"/>
        <v>2251728.3000000003</v>
      </c>
      <c r="H32" s="25">
        <v>2251728.2999999998</v>
      </c>
      <c r="I32" s="24">
        <v>0</v>
      </c>
      <c r="J32" s="24">
        <v>0</v>
      </c>
      <c r="K32" s="24">
        <f>G32-H32+J32</f>
        <v>4.6566128730773926E-10</v>
      </c>
      <c r="L32" s="23">
        <f t="shared" si="2"/>
        <v>0.39109518777197161</v>
      </c>
    </row>
    <row r="33" spans="1:15" x14ac:dyDescent="0.25">
      <c r="A33" s="28" t="s">
        <v>37</v>
      </c>
      <c r="B33" s="22">
        <v>11618596</v>
      </c>
      <c r="C33" s="22">
        <v>11618602.810000001</v>
      </c>
      <c r="D33" s="31"/>
      <c r="E33" s="22">
        <v>11618602.810000001</v>
      </c>
      <c r="F33" s="32">
        <f t="shared" si="0"/>
        <v>1</v>
      </c>
      <c r="G33" s="24">
        <f t="shared" si="1"/>
        <v>0</v>
      </c>
      <c r="H33" s="25">
        <v>0</v>
      </c>
      <c r="I33" s="25">
        <v>0</v>
      </c>
      <c r="J33" s="25">
        <v>0</v>
      </c>
      <c r="K33" s="25">
        <f t="shared" si="3"/>
        <v>0</v>
      </c>
      <c r="L33" s="23">
        <f t="shared" si="2"/>
        <v>1.0000005861293395</v>
      </c>
      <c r="M33" s="30"/>
      <c r="O33">
        <v>500</v>
      </c>
    </row>
    <row r="34" spans="1:15" x14ac:dyDescent="0.25">
      <c r="A34" s="28" t="s">
        <v>38</v>
      </c>
      <c r="B34" s="22"/>
      <c r="C34" s="22">
        <v>0</v>
      </c>
      <c r="D34" s="31"/>
      <c r="E34" s="22">
        <v>0</v>
      </c>
      <c r="F34" s="32">
        <v>0</v>
      </c>
      <c r="G34" s="24">
        <f t="shared" si="1"/>
        <v>0</v>
      </c>
      <c r="H34" s="25">
        <v>192583</v>
      </c>
      <c r="I34" s="25">
        <v>0</v>
      </c>
      <c r="J34" s="25">
        <v>192583</v>
      </c>
      <c r="K34" s="25">
        <f t="shared" si="3"/>
        <v>0</v>
      </c>
      <c r="L34" s="23"/>
      <c r="M34" s="30"/>
      <c r="O34">
        <v>748</v>
      </c>
    </row>
    <row r="35" spans="1:15" x14ac:dyDescent="0.25">
      <c r="A35" s="28" t="s">
        <v>39</v>
      </c>
      <c r="B35" s="22">
        <v>0</v>
      </c>
      <c r="C35" s="22">
        <v>37.61</v>
      </c>
      <c r="D35" s="31"/>
      <c r="E35" s="22">
        <v>37.61</v>
      </c>
      <c r="F35" s="32">
        <v>0</v>
      </c>
      <c r="G35" s="24">
        <f t="shared" si="1"/>
        <v>0</v>
      </c>
      <c r="H35" s="25">
        <v>0</v>
      </c>
      <c r="I35" s="25">
        <v>0</v>
      </c>
      <c r="J35" s="25">
        <v>0</v>
      </c>
      <c r="K35" s="25">
        <f t="shared" si="3"/>
        <v>0</v>
      </c>
      <c r="L35" s="23"/>
      <c r="M35" s="30"/>
    </row>
    <row r="36" spans="1:15" x14ac:dyDescent="0.25">
      <c r="A36" s="28" t="s">
        <v>40</v>
      </c>
      <c r="B36" s="22"/>
      <c r="C36" s="22">
        <v>93155.06</v>
      </c>
      <c r="D36" s="31"/>
      <c r="E36" s="22">
        <v>93155.06</v>
      </c>
      <c r="F36" s="32"/>
      <c r="G36" s="24">
        <f>C36-E36</f>
        <v>0</v>
      </c>
      <c r="H36" s="25">
        <v>0</v>
      </c>
      <c r="I36" s="25">
        <v>0</v>
      </c>
      <c r="J36" s="25">
        <v>0</v>
      </c>
      <c r="K36" s="25">
        <f t="shared" si="3"/>
        <v>0</v>
      </c>
      <c r="L36" s="23"/>
      <c r="M36" s="30"/>
      <c r="N36">
        <f>2716.5-1248</f>
        <v>1468.5</v>
      </c>
      <c r="O36">
        <f>SUM(O33:O35)</f>
        <v>1248</v>
      </c>
    </row>
    <row r="37" spans="1:15" x14ac:dyDescent="0.25">
      <c r="A37" s="28" t="s">
        <v>41</v>
      </c>
      <c r="B37" s="22">
        <v>0</v>
      </c>
      <c r="C37" s="22">
        <v>2844216.7</v>
      </c>
      <c r="D37" s="31"/>
      <c r="E37" s="22">
        <v>2844216.7</v>
      </c>
      <c r="F37" s="32">
        <v>0</v>
      </c>
      <c r="G37" s="24">
        <f t="shared" si="1"/>
        <v>0</v>
      </c>
      <c r="H37" s="24">
        <v>0</v>
      </c>
      <c r="I37" s="24">
        <v>0</v>
      </c>
      <c r="J37" s="24">
        <v>0</v>
      </c>
      <c r="K37" s="24">
        <f>G37-H37+J37-I37</f>
        <v>0</v>
      </c>
      <c r="L37" s="23" t="e">
        <f t="shared" si="2"/>
        <v>#DIV/0!</v>
      </c>
    </row>
    <row r="38" spans="1:15" x14ac:dyDescent="0.25">
      <c r="A38" s="2"/>
      <c r="B38" s="33">
        <f>SUM(B17:B37)</f>
        <v>53978362</v>
      </c>
      <c r="C38" s="34">
        <f>SUM(C17:C37)</f>
        <v>56652828.500000007</v>
      </c>
      <c r="D38" s="33">
        <f t="shared" ref="D38:F38" si="4">SUM(D16:D37)</f>
        <v>0</v>
      </c>
      <c r="E38" s="35">
        <f>SUM(E16:E37)</f>
        <v>54401100.200000003</v>
      </c>
      <c r="F38" s="33" t="e">
        <f t="shared" si="4"/>
        <v>#DIV/0!</v>
      </c>
      <c r="G38" s="33">
        <f>SUM(G16:G37)</f>
        <v>2251728.3000000003</v>
      </c>
      <c r="H38" s="34">
        <f>SUM(H16:H37)</f>
        <v>2454421.71</v>
      </c>
      <c r="I38" s="33">
        <f>SUM(I16:I37)</f>
        <v>103243.35</v>
      </c>
      <c r="J38" s="33">
        <f>SUM(J16:J37)</f>
        <v>305936.76</v>
      </c>
      <c r="K38" s="34">
        <f>SUM(K16:K37)</f>
        <v>4.6566128730773926E-10</v>
      </c>
      <c r="L38" s="23">
        <f>E38/B38</f>
        <v>1.0078316233456659</v>
      </c>
      <c r="O38" s="36"/>
    </row>
    <row r="39" spans="1:15" x14ac:dyDescent="0.25">
      <c r="A39" s="37"/>
      <c r="B39" s="37"/>
      <c r="C39" s="37"/>
      <c r="D39" s="37"/>
      <c r="E39" s="37"/>
      <c r="F39" s="37"/>
      <c r="G39" s="2"/>
      <c r="H39" s="37"/>
      <c r="I39" s="37"/>
      <c r="J39" s="37"/>
      <c r="K39" s="38"/>
      <c r="L39" s="2"/>
    </row>
    <row r="40" spans="1:15" x14ac:dyDescent="0.25">
      <c r="A40" s="37"/>
      <c r="B40" s="37"/>
      <c r="C40" s="39" t="s">
        <v>42</v>
      </c>
      <c r="D40" s="39"/>
      <c r="E40" s="39"/>
      <c r="F40" s="39"/>
      <c r="G40" s="39"/>
      <c r="H40" s="39"/>
      <c r="I40" s="39"/>
      <c r="J40" s="37"/>
      <c r="K40" s="2"/>
      <c r="L40" s="2"/>
    </row>
    <row r="41" spans="1:15" x14ac:dyDescent="0.25">
      <c r="A41" s="2"/>
      <c r="B41" s="2"/>
      <c r="C41" s="40"/>
      <c r="D41" s="40"/>
      <c r="E41" s="40"/>
      <c r="F41" s="40"/>
      <c r="G41" s="40"/>
      <c r="H41" s="40"/>
      <c r="I41" s="40"/>
      <c r="J41" s="2"/>
      <c r="K41" s="37"/>
      <c r="L41" s="2"/>
    </row>
    <row r="42" spans="1:15" x14ac:dyDescent="0.25">
      <c r="A42" s="2"/>
      <c r="B42" s="41" t="s">
        <v>43</v>
      </c>
      <c r="C42" s="41"/>
      <c r="D42" s="42" t="s">
        <v>44</v>
      </c>
      <c r="E42" s="43"/>
      <c r="F42" s="44"/>
      <c r="G42" s="45" t="s">
        <v>45</v>
      </c>
      <c r="H42" s="45"/>
      <c r="I42" s="46" t="s">
        <v>11</v>
      </c>
      <c r="J42" s="2"/>
      <c r="K42" s="37"/>
      <c r="L42" s="2"/>
    </row>
    <row r="43" spans="1:15" x14ac:dyDescent="0.25">
      <c r="A43" s="2"/>
      <c r="B43" s="47" t="s">
        <v>46</v>
      </c>
      <c r="C43" s="47"/>
      <c r="D43" s="42"/>
      <c r="E43" s="43"/>
      <c r="F43" s="44"/>
      <c r="G43" s="48"/>
      <c r="H43" s="48"/>
      <c r="I43" s="49" t="e">
        <f>G43/D43</f>
        <v>#DIV/0!</v>
      </c>
      <c r="J43" s="2"/>
      <c r="K43" s="2"/>
      <c r="L43" s="2"/>
    </row>
    <row r="44" spans="1:15" x14ac:dyDescent="0.25">
      <c r="A44" s="2"/>
      <c r="B44" s="45" t="s">
        <v>47</v>
      </c>
      <c r="C44" s="45"/>
      <c r="D44" s="50">
        <v>0</v>
      </c>
      <c r="E44" s="51"/>
      <c r="F44" s="52"/>
      <c r="G44" s="48">
        <v>0</v>
      </c>
      <c r="H44" s="48"/>
      <c r="I44" s="49" t="e">
        <f>G44/D44</f>
        <v>#DIV/0!</v>
      </c>
      <c r="J44" s="2"/>
      <c r="K44" s="2"/>
      <c r="L44" s="2"/>
    </row>
    <row r="45" spans="1:15" x14ac:dyDescent="0.25">
      <c r="A45" s="2"/>
      <c r="B45" s="45" t="s">
        <v>48</v>
      </c>
      <c r="C45" s="45"/>
      <c r="D45" s="50">
        <v>0</v>
      </c>
      <c r="E45" s="51"/>
      <c r="F45" s="52"/>
      <c r="G45" s="48">
        <v>0</v>
      </c>
      <c r="H45" s="48"/>
      <c r="I45" s="49" t="e">
        <f>G45/D45</f>
        <v>#DIV/0!</v>
      </c>
      <c r="J45" s="2"/>
      <c r="K45" s="2"/>
      <c r="L45" s="2"/>
    </row>
    <row r="46" spans="1:15" x14ac:dyDescent="0.25">
      <c r="A46" s="2"/>
      <c r="B46" s="45" t="s">
        <v>49</v>
      </c>
      <c r="C46" s="45"/>
      <c r="D46" s="50">
        <v>0</v>
      </c>
      <c r="E46" s="51"/>
      <c r="F46" s="52"/>
      <c r="G46" s="48">
        <v>0</v>
      </c>
      <c r="H46" s="48"/>
      <c r="I46" s="49" t="e">
        <f>G46/D46</f>
        <v>#DIV/0!</v>
      </c>
      <c r="J46" s="2"/>
      <c r="K46" s="2"/>
      <c r="L46" s="2"/>
    </row>
    <row r="47" spans="1:15" x14ac:dyDescent="0.25">
      <c r="A47" s="2"/>
      <c r="B47" s="53"/>
      <c r="C47" s="53"/>
      <c r="D47" s="53"/>
      <c r="E47" s="53"/>
      <c r="F47" s="53"/>
      <c r="G47" s="54"/>
      <c r="H47" s="54"/>
      <c r="I47" s="55"/>
      <c r="J47" s="2"/>
      <c r="K47" s="2"/>
      <c r="L47" s="2"/>
    </row>
    <row r="48" spans="1:15" ht="16.5" x14ac:dyDescent="0.3">
      <c r="A48" s="56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6.5" x14ac:dyDescent="0.3">
      <c r="A49" s="56"/>
      <c r="B49" s="57" t="s">
        <v>50</v>
      </c>
      <c r="C49" s="57"/>
      <c r="D49" s="58"/>
      <c r="E49" s="56"/>
      <c r="F49" s="56"/>
      <c r="G49" s="59" t="s">
        <v>51</v>
      </c>
      <c r="H49" s="59"/>
      <c r="I49" s="56"/>
      <c r="J49" s="59" t="s">
        <v>52</v>
      </c>
      <c r="K49" s="59"/>
      <c r="L49" s="56"/>
    </row>
    <row r="50" spans="1:12" ht="16.5" x14ac:dyDescent="0.3">
      <c r="A50" s="56"/>
      <c r="B50" s="58"/>
      <c r="C50" s="58"/>
      <c r="D50" s="58"/>
      <c r="E50" s="56"/>
      <c r="F50" s="56"/>
      <c r="G50" s="60"/>
      <c r="H50" s="60"/>
      <c r="I50" s="56"/>
      <c r="J50" s="60"/>
      <c r="K50" s="60"/>
      <c r="L50" s="56"/>
    </row>
    <row r="51" spans="1:12" ht="16.5" x14ac:dyDescent="0.3">
      <c r="A51" s="61"/>
      <c r="B51" s="58"/>
      <c r="C51" s="58"/>
      <c r="D51" s="58"/>
      <c r="E51" s="56"/>
      <c r="F51" s="56"/>
      <c r="G51" s="60"/>
      <c r="H51" s="60"/>
      <c r="I51" s="56"/>
      <c r="J51" s="60"/>
      <c r="K51" s="60"/>
      <c r="L51" s="56"/>
    </row>
    <row r="52" spans="1:12" ht="16.5" x14ac:dyDescent="0.3">
      <c r="A52" s="61"/>
      <c r="B52" s="62" t="s">
        <v>53</v>
      </c>
      <c r="C52" s="62"/>
      <c r="D52" s="63"/>
      <c r="E52" s="64"/>
      <c r="F52" s="65" t="s">
        <v>54</v>
      </c>
      <c r="G52" s="65"/>
      <c r="H52" s="65"/>
      <c r="I52" s="66"/>
      <c r="J52" s="66" t="s">
        <v>55</v>
      </c>
      <c r="K52" s="66"/>
      <c r="L52" s="56"/>
    </row>
    <row r="53" spans="1:12" ht="16.5" x14ac:dyDescent="0.3">
      <c r="A53" s="1"/>
      <c r="B53" s="67" t="s">
        <v>56</v>
      </c>
      <c r="C53" s="67"/>
      <c r="D53" s="68"/>
      <c r="E53" s="56"/>
      <c r="F53" s="56"/>
      <c r="G53" s="69" t="s">
        <v>57</v>
      </c>
      <c r="H53" s="69"/>
      <c r="I53" s="56"/>
      <c r="J53" s="67" t="s">
        <v>58</v>
      </c>
      <c r="K53" s="67"/>
      <c r="L53" s="56"/>
    </row>
  </sheetData>
  <mergeCells count="40">
    <mergeCell ref="B52:C52"/>
    <mergeCell ref="F52:H52"/>
    <mergeCell ref="B53:C53"/>
    <mergeCell ref="G53:H53"/>
    <mergeCell ref="J53:K53"/>
    <mergeCell ref="B46:C46"/>
    <mergeCell ref="D46:F46"/>
    <mergeCell ref="G46:H46"/>
    <mergeCell ref="B49:C49"/>
    <mergeCell ref="G49:H49"/>
    <mergeCell ref="J49:K49"/>
    <mergeCell ref="B44:C44"/>
    <mergeCell ref="D44:F44"/>
    <mergeCell ref="G44:H44"/>
    <mergeCell ref="B45:C45"/>
    <mergeCell ref="D45:F45"/>
    <mergeCell ref="G45:H45"/>
    <mergeCell ref="C40:I40"/>
    <mergeCell ref="B42:C42"/>
    <mergeCell ref="D42:F42"/>
    <mergeCell ref="G42:H42"/>
    <mergeCell ref="B43:C43"/>
    <mergeCell ref="D43:F43"/>
    <mergeCell ref="G43:H43"/>
    <mergeCell ref="F14:F15"/>
    <mergeCell ref="G14:G15"/>
    <mergeCell ref="H14:H15"/>
    <mergeCell ref="I14:I15"/>
    <mergeCell ref="J14:J15"/>
    <mergeCell ref="K14:K15"/>
    <mergeCell ref="A7:L7"/>
    <mergeCell ref="A9:L9"/>
    <mergeCell ref="E10:H10"/>
    <mergeCell ref="C13:G13"/>
    <mergeCell ref="H13:K13"/>
    <mergeCell ref="A14:A15"/>
    <mergeCell ref="B14:B15"/>
    <mergeCell ref="C14:C15"/>
    <mergeCell ref="D14:D15"/>
    <mergeCell ref="E14:E15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DICIEMBRE2019</vt:lpstr>
      <vt:lpstr>Hoja1</vt:lpstr>
      <vt:lpstr>DICIEMBRE2019!Área_de_impresión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2020-03-30T20:37:43Z</dcterms:modified>
</cp:coreProperties>
</file>