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240" yWindow="0" windowWidth="29040" windowHeight="15600"/>
  </bookViews>
  <sheets>
    <sheet name="DICIEMBRE 2023" sheetId="83" r:id="rId1"/>
    <sheet name="C x C y P dic" sheetId="8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83" l="1"/>
  <c r="F19" i="83"/>
  <c r="F20" i="83"/>
  <c r="F21" i="83"/>
  <c r="F22" i="83"/>
  <c r="F23" i="83"/>
  <c r="F24" i="83"/>
  <c r="F25" i="83"/>
  <c r="F26" i="83"/>
  <c r="F27" i="83"/>
  <c r="F28" i="83"/>
  <c r="F29" i="83"/>
  <c r="F30" i="83"/>
  <c r="I40" i="83"/>
  <c r="I41" i="83"/>
  <c r="I39" i="83"/>
  <c r="L18" i="83" l="1"/>
  <c r="L19" i="83"/>
  <c r="L20" i="83"/>
  <c r="L21" i="83"/>
  <c r="L22" i="83"/>
  <c r="L23" i="83"/>
  <c r="L24" i="83"/>
  <c r="L25" i="83"/>
  <c r="L26" i="83"/>
  <c r="L27" i="83"/>
  <c r="L28" i="83"/>
  <c r="L29" i="83"/>
  <c r="L30" i="83"/>
  <c r="C17" i="83" l="1"/>
  <c r="E17" i="83"/>
  <c r="F17" i="83" s="1"/>
  <c r="L17" i="83" l="1"/>
  <c r="G24" i="83"/>
  <c r="G22" i="83"/>
  <c r="D23" i="83"/>
  <c r="C16" i="83" l="1"/>
  <c r="L16" i="83" l="1"/>
  <c r="F16" i="83"/>
  <c r="H27" i="83"/>
  <c r="C20" i="84" l="1"/>
  <c r="C12" i="84" l="1"/>
  <c r="C76" i="84" l="1"/>
  <c r="C70" i="84"/>
  <c r="C32" i="84"/>
  <c r="G18" i="83"/>
  <c r="G26" i="83" l="1"/>
  <c r="G27" i="83"/>
  <c r="C91" i="84"/>
  <c r="G19" i="83" l="1"/>
  <c r="G21" i="83" l="1"/>
  <c r="C100" i="84" l="1"/>
  <c r="K17" i="83" s="1"/>
  <c r="C86" i="84"/>
  <c r="C63" i="84"/>
  <c r="C57" i="84"/>
  <c r="K22" i="83"/>
  <c r="C49" i="84"/>
  <c r="K23" i="83" s="1"/>
  <c r="C41" i="84"/>
  <c r="C25" i="84"/>
  <c r="K18" i="83" l="1"/>
  <c r="K19" i="83"/>
  <c r="I33" i="83"/>
  <c r="E33" i="83"/>
  <c r="D33" i="83"/>
  <c r="B33" i="83"/>
  <c r="K31" i="83"/>
  <c r="G31" i="83"/>
  <c r="K30" i="83"/>
  <c r="G30" i="83"/>
  <c r="K29" i="83"/>
  <c r="G29" i="83"/>
  <c r="K28" i="83"/>
  <c r="G28" i="83"/>
  <c r="K27" i="83"/>
  <c r="K26" i="83"/>
  <c r="K25" i="83"/>
  <c r="G25" i="83"/>
  <c r="K24" i="83"/>
  <c r="G23" i="83"/>
  <c r="K21" i="83"/>
  <c r="K20" i="83"/>
  <c r="G20" i="83"/>
  <c r="G17" i="83"/>
  <c r="K16" i="83" l="1"/>
  <c r="C33" i="83"/>
  <c r="G16" i="83"/>
  <c r="J33" i="83"/>
  <c r="H33" i="83" l="1"/>
  <c r="K33" i="83"/>
  <c r="G33" i="83"/>
</calcChain>
</file>

<file path=xl/sharedStrings.xml><?xml version="1.0" encoding="utf-8"?>
<sst xmlns="http://schemas.openxmlformats.org/spreadsheetml/2006/main" count="125" uniqueCount="116">
  <si>
    <t>CUADRO RESUMEN DE LA SITUACIÓN FINANCIERA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</si>
  <si>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</si>
  <si>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CUENTAS DE RESULTADOS</t>
  </si>
  <si>
    <t>CUENTAS DE BALANCE</t>
  </si>
  <si>
    <t>FUENTE DE FINANCIAMIENTO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</si>
  <si>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</si>
  <si>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</si>
  <si>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</si>
  <si>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</si>
  <si>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</si>
  <si>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</si>
  <si>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</si>
  <si>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</si>
  <si>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</si>
  <si>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</si>
  <si>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</si>
  <si>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ELABORÓ:</t>
  </si>
  <si>
    <t>REVISÓ Y AUTORIZÓ:</t>
  </si>
  <si>
    <t>REVISÓ:</t>
  </si>
  <si>
    <t>FEIEF</t>
  </si>
  <si>
    <t>Formato : FR-02</t>
  </si>
  <si>
    <t>LIC. GASTÓN VALDESPINO ÁVILA</t>
  </si>
  <si>
    <t>L.C.YOLANDA FLORES CABRERA</t>
  </si>
  <si>
    <t>TOTALES:</t>
  </si>
  <si>
    <t>I.S.A.N.</t>
  </si>
  <si>
    <t>FORTAMUN</t>
  </si>
  <si>
    <t>IEPS GASOLINAS</t>
  </si>
  <si>
    <t>IEPS TABACOS</t>
  </si>
  <si>
    <t>FONDO DE FOMENTO MUNICIPAL</t>
  </si>
  <si>
    <t>FONDO GENERAL PARTICIPACIONES</t>
  </si>
  <si>
    <t xml:space="preserve">APROVECHAMIENTOS </t>
  </si>
  <si>
    <t>DERECHOS</t>
  </si>
  <si>
    <t>ACCESORIOS DE LOS IMPUESTOS</t>
  </si>
  <si>
    <t xml:space="preserve">IMPUESTOS </t>
  </si>
  <si>
    <t xml:space="preserve">APROBADO / MODIFICADO ANUAL </t>
  </si>
  <si>
    <t>MUNICIPIO: TOLCAYUCA</t>
  </si>
  <si>
    <t>ISR</t>
  </si>
  <si>
    <t>FOCOM</t>
  </si>
  <si>
    <t>FOFIR</t>
  </si>
  <si>
    <t>CISAN</t>
  </si>
  <si>
    <t>FAFET</t>
  </si>
  <si>
    <t>"BAJO PROTESTA DE DECIR VERDAD DECLARAMOS QUE LAS CIFRAS CONTENIDAS EN LOS   ESTADOS FINANCIEROS Y SUS NOTAS, SON VERACES Y CONTIENE  TODA LA INFORMACION REFERENTE A LA SITUACION Y/O LOS RESULTADOS  DEL MUNICIPIO  DE TOLCAYUCA, AFIRMANDO SER LEGALMENTE RESPONSABLES DE LA AUTENCIDAD Y VERACIDAD DE LAS MISMAS. DICHA LEYENDA NO SUSTITUYE A LAS RESPECTIVAS NOTAS  A LOS ESTADOS FINANCIEROS, CUYA ESTRUCTURACION Y PRESENTACION DEBERA  APEGARSE A LO ESTABLECIDO POR EL CONAC."</t>
  </si>
  <si>
    <t>___________________________________________________</t>
  </si>
  <si>
    <t xml:space="preserve">                                               TESORERA MUNICIPAL</t>
  </si>
  <si>
    <t>PRESIDENTE  MUNICIPAL</t>
  </si>
  <si>
    <t>SÍNDICO MUNICIPAL</t>
  </si>
  <si>
    <t>ISR EBI</t>
  </si>
  <si>
    <t>PRODUCTOS</t>
  </si>
  <si>
    <t>F.A.I.S.M. 2023</t>
  </si>
  <si>
    <t>REPO 2022</t>
  </si>
  <si>
    <t>REPO 2023</t>
  </si>
  <si>
    <t>ACREEDORES DIVERSOS</t>
  </si>
  <si>
    <t>Repo retención ISR</t>
  </si>
  <si>
    <t>2117-23-02-02</t>
  </si>
  <si>
    <t>ISR  SALARIOS FGP</t>
  </si>
  <si>
    <t>FGP</t>
  </si>
  <si>
    <t>2117-23-01-02</t>
  </si>
  <si>
    <t>FFM</t>
  </si>
  <si>
    <t>2117-23-01-03</t>
  </si>
  <si>
    <t>ISR SALARIOS FFM</t>
  </si>
  <si>
    <t>ISR SALARIOS FORTAMUN</t>
  </si>
  <si>
    <t>2117-23-01-04</t>
  </si>
  <si>
    <t>2117-23-02-01</t>
  </si>
  <si>
    <t>Fortamun retención ISR</t>
  </si>
  <si>
    <t>2117-23-02-05</t>
  </si>
  <si>
    <t>FGP retención ISR</t>
  </si>
  <si>
    <t>FOFIR RETENCION ISR</t>
  </si>
  <si>
    <t>2117-23-02-07</t>
  </si>
  <si>
    <t>2117-23-02-10</t>
  </si>
  <si>
    <t>RET ISR IEPS TABACOS</t>
  </si>
  <si>
    <t>2117-23-04-01-05</t>
  </si>
  <si>
    <t>RETENCIONES 5% AL MILLAR FAISM</t>
  </si>
  <si>
    <t>DEPÓSITO FEIEF POL I00411</t>
  </si>
  <si>
    <t>DEPÓSITO FEIEF POL I00412</t>
  </si>
  <si>
    <t>IEPS TABACO</t>
  </si>
  <si>
    <t>FAISM</t>
  </si>
  <si>
    <t>DEUDORES DIVERSOS</t>
  </si>
  <si>
    <t>PESIÓN OBRAS PÚBLICAS</t>
  </si>
  <si>
    <t>2117-23-10-04</t>
  </si>
  <si>
    <t>2117-23-04-02</t>
  </si>
  <si>
    <t>2117-23-06-02</t>
  </si>
  <si>
    <t>ACREEDORES FGP</t>
  </si>
  <si>
    <t>DESCUENTO EN FGP</t>
  </si>
  <si>
    <t>DUEDORES FEIEF</t>
  </si>
  <si>
    <t>RETENCIONES 5% AL MILLAR</t>
  </si>
  <si>
    <t>RETENCIONES  DE OBRA 1%</t>
  </si>
  <si>
    <t>2117-22-04</t>
  </si>
  <si>
    <t>2117-22-06</t>
  </si>
  <si>
    <t>PENSIÓN OBRAS PÚBLICAS</t>
  </si>
  <si>
    <t>FFM RETENCION ISR</t>
  </si>
  <si>
    <t>FEIEF RET ISR</t>
  </si>
  <si>
    <t>ANTICIPO A CONTRATISTAS</t>
  </si>
  <si>
    <t>1131-01-23-01</t>
  </si>
  <si>
    <t xml:space="preserve">ACREEDORES </t>
  </si>
  <si>
    <t>DEUDORES</t>
  </si>
  <si>
    <t>ANTICIPO NEOINTEGRAL</t>
  </si>
  <si>
    <t>RETENCIONES 1% SUPERVIIÓN FAISM</t>
  </si>
  <si>
    <t>ANTICIPOS A CONTRATISTAS</t>
  </si>
  <si>
    <t>2117-23-01-01</t>
  </si>
  <si>
    <t>1131-01-23-02</t>
  </si>
  <si>
    <t>1131-01-23-03</t>
  </si>
  <si>
    <t>2117-23-08-02</t>
  </si>
  <si>
    <t>MUNICIPIO DE TOLCAYUCA, HGO.</t>
  </si>
  <si>
    <t>INTEGRACIÓN DE CUENTAS DEUDORASY ACREEDORAS AL 31 DE  DICIEMBRE DE 2023</t>
  </si>
  <si>
    <t>COMPLEMENTO DE CUADRO RESUMEN</t>
  </si>
  <si>
    <t>2117-23-06-01-05</t>
  </si>
  <si>
    <t xml:space="preserve"> LIC. MIRYAM EMILIA JUÁREZ PACHECO</t>
  </si>
  <si>
    <t>CONCEPTO</t>
  </si>
  <si>
    <t>PRESUPUESTO</t>
  </si>
  <si>
    <t>ACUMULADO</t>
  </si>
  <si>
    <t>DERECHOS CONAGUA</t>
  </si>
  <si>
    <t>PAGO DE ENERGÍA ELECTRICA</t>
  </si>
  <si>
    <t>MATERIAL, UTILES Y EQUIPO MENOR DE OFICINAS</t>
  </si>
  <si>
    <t>CUENTA PÚBLICA EJERCICIO 2023</t>
  </si>
  <si>
    <t>______________________________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</si>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</sst>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#,##0.00_ ;[Red]\-#,##0.00\ "/>
    <numFmt numFmtId="166" formatCode="#,##0.00;[Red]#,##0.00"/>
    <numFmt numFmtId="167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</cellStyleXfs>
  <cellXfs count="116">
    <xf numFmtId="0" fontId="0" fillId="0" borderId="0" xfId="0"/>
    <xf numFmtId="4" fontId="9" fillId="2" borderId="0" xfId="4" applyNumberFormat="1" applyFont="1" applyFill="1" applyBorder="1"/>
    <xf numFmtId="44" fontId="6" fillId="2" borderId="0" xfId="5" applyFont="1" applyFill="1"/>
    <xf numFmtId="0" fontId="14" fillId="2" borderId="0" xfId="4" applyFont="1" applyFill="1" applyBorder="1" applyAlignment="1">
      <alignment horizontal="center"/>
    </xf>
    <xf numFmtId="0" fontId="14" fillId="2" borderId="0" xfId="4" applyFont="1" applyFill="1" applyBorder="1"/>
    <xf numFmtId="44" fontId="14" fillId="2" borderId="0" xfId="5" applyFont="1" applyFill="1" applyBorder="1" applyAlignment="1">
      <alignment horizontal="right"/>
    </xf>
    <xf numFmtId="4" fontId="14" fillId="2" borderId="0" xfId="4" applyNumberFormat="1" applyFont="1" applyFill="1" applyBorder="1"/>
    <xf numFmtId="0" fontId="14" fillId="2" borderId="0" xfId="4" applyFont="1" applyFill="1"/>
    <xf numFmtId="1" fontId="14" fillId="2" borderId="0" xfId="4" applyNumberFormat="1" applyFont="1" applyFill="1" applyBorder="1"/>
    <xf numFmtId="0" fontId="3" fillId="2" borderId="0" xfId="7" applyFont="1" applyFill="1"/>
    <xf numFmtId="0" fontId="4" fillId="2" borderId="0" xfId="7" applyFont="1" applyFill="1"/>
    <xf numFmtId="0" fontId="2" fillId="2" borderId="0" xfId="7" applyFont="1" applyFill="1" applyAlignment="1">
      <alignment horizontal="left"/>
    </xf>
    <xf numFmtId="0" fontId="6" fillId="2" borderId="0" xfId="7" applyFont="1" applyFill="1"/>
    <xf numFmtId="0" fontId="3" fillId="2" borderId="0" xfId="7" applyFont="1" applyFill="1" applyBorder="1"/>
    <xf numFmtId="0" fontId="7" fillId="2" borderId="1" xfId="7" applyFont="1" applyFill="1" applyBorder="1" applyAlignment="1">
      <alignment horizontal="center" vertical="center"/>
    </xf>
    <xf numFmtId="165" fontId="3" fillId="2" borderId="0" xfId="7" applyNumberFormat="1" applyFont="1" applyFill="1"/>
    <xf numFmtId="165" fontId="9" fillId="2" borderId="0" xfId="7" applyNumberFormat="1" applyFont="1" applyFill="1" applyBorder="1"/>
    <xf numFmtId="10" fontId="9" fillId="2" borderId="0" xfId="7" applyNumberFormat="1" applyFont="1" applyFill="1" applyBorder="1"/>
    <xf numFmtId="0" fontId="14" fillId="2" borderId="0" xfId="7" applyFont="1" applyFill="1"/>
    <xf numFmtId="0" fontId="14" fillId="2" borderId="0" xfId="7" applyFont="1" applyFill="1" applyBorder="1" applyAlignment="1">
      <alignment horizontal="center"/>
    </xf>
    <xf numFmtId="166" fontId="14" fillId="2" borderId="0" xfId="7" applyNumberFormat="1" applyFont="1" applyFill="1" applyBorder="1" applyAlignment="1">
      <alignment horizontal="center"/>
    </xf>
    <xf numFmtId="9" fontId="14" fillId="2" borderId="0" xfId="7" applyNumberFormat="1" applyFont="1" applyFill="1" applyBorder="1"/>
    <xf numFmtId="0" fontId="13" fillId="2" borderId="0" xfId="7" applyFont="1" applyFill="1"/>
    <xf numFmtId="0" fontId="13" fillId="0" borderId="0" xfId="7" applyFont="1" applyFill="1"/>
    <xf numFmtId="0" fontId="15" fillId="0" borderId="0" xfId="7" applyFont="1"/>
    <xf numFmtId="0" fontId="13" fillId="0" borderId="0" xfId="7" applyFont="1"/>
    <xf numFmtId="0" fontId="11" fillId="2" borderId="0" xfId="7" applyFont="1" applyFill="1"/>
    <xf numFmtId="0" fontId="3" fillId="2" borderId="0" xfId="7" applyFont="1" applyFill="1" applyAlignment="1">
      <alignment horizontal="center"/>
    </xf>
    <xf numFmtId="0" fontId="6" fillId="2" borderId="0" xfId="7" applyFont="1" applyFill="1" applyBorder="1"/>
    <xf numFmtId="0" fontId="9" fillId="2" borderId="0" xfId="7" applyFont="1" applyFill="1" applyBorder="1" applyAlignment="1">
      <alignment horizontal="right"/>
    </xf>
    <xf numFmtId="4" fontId="9" fillId="2" borderId="0" xfId="7" applyNumberFormat="1" applyFont="1" applyFill="1" applyBorder="1"/>
    <xf numFmtId="0" fontId="9" fillId="2" borderId="0" xfId="7" applyFont="1" applyFill="1" applyBorder="1"/>
    <xf numFmtId="0" fontId="2" fillId="2" borderId="0" xfId="7" applyFont="1" applyFill="1" applyAlignment="1">
      <alignment horizontal="center"/>
    </xf>
    <xf numFmtId="0" fontId="7" fillId="2" borderId="1" xfId="7" applyFont="1" applyFill="1" applyBorder="1" applyAlignment="1">
      <alignment horizontal="center"/>
    </xf>
    <xf numFmtId="4" fontId="14" fillId="2" borderId="0" xfId="7" applyNumberFormat="1" applyFont="1" applyFill="1" applyBorder="1" applyAlignment="1">
      <alignment horizontal="center"/>
    </xf>
    <xf numFmtId="167" fontId="10" fillId="0" borderId="1" xfId="6" applyNumberFormat="1" applyFont="1" applyFill="1" applyBorder="1" applyAlignment="1">
      <alignment horizontal="right" vertical="center"/>
    </xf>
    <xf numFmtId="4" fontId="10" fillId="0" borderId="1" xfId="7" applyNumberFormat="1" applyFont="1" applyFill="1" applyBorder="1"/>
    <xf numFmtId="0" fontId="18" fillId="0" borderId="1" xfId="0" applyFont="1" applyBorder="1"/>
    <xf numFmtId="0" fontId="0" fillId="0" borderId="1" xfId="0" applyBorder="1"/>
    <xf numFmtId="44" fontId="0" fillId="0" borderId="1" xfId="9" applyFont="1" applyBorder="1"/>
    <xf numFmtId="44" fontId="0" fillId="0" borderId="1" xfId="9" applyFont="1" applyFill="1" applyBorder="1"/>
    <xf numFmtId="0" fontId="0" fillId="0" borderId="1" xfId="0" applyFont="1" applyBorder="1"/>
    <xf numFmtId="44" fontId="0" fillId="0" borderId="1" xfId="0" applyNumberFormat="1" applyBorder="1"/>
    <xf numFmtId="0" fontId="0" fillId="0" borderId="1" xfId="0" applyFill="1" applyBorder="1"/>
    <xf numFmtId="0" fontId="18" fillId="0" borderId="0" xfId="0" applyFont="1" applyBorder="1"/>
    <xf numFmtId="0" fontId="0" fillId="0" borderId="0" xfId="0" applyBorder="1"/>
    <xf numFmtId="0" fontId="10" fillId="0" borderId="1" xfId="7" applyFont="1" applyFill="1" applyBorder="1" applyAlignment="1">
      <alignment horizontal="left" vertical="center"/>
    </xf>
    <xf numFmtId="0" fontId="9" fillId="0" borderId="1" xfId="7" applyNumberFormat="1" applyFont="1" applyFill="1" applyBorder="1"/>
    <xf numFmtId="4" fontId="9" fillId="0" borderId="1" xfId="7" applyNumberFormat="1" applyFont="1" applyFill="1" applyBorder="1"/>
    <xf numFmtId="9" fontId="9" fillId="0" borderId="1" xfId="7" applyNumberFormat="1" applyFont="1" applyFill="1" applyBorder="1"/>
    <xf numFmtId="165" fontId="9" fillId="0" borderId="1" xfId="7" applyNumberFormat="1" applyFont="1" applyFill="1" applyBorder="1"/>
    <xf numFmtId="165" fontId="10" fillId="0" borderId="1" xfId="7" applyNumberFormat="1" applyFont="1" applyFill="1" applyBorder="1"/>
    <xf numFmtId="9" fontId="10" fillId="0" borderId="1" xfId="7" applyNumberFormat="1" applyFont="1" applyFill="1" applyBorder="1"/>
    <xf numFmtId="0" fontId="3" fillId="0" borderId="0" xfId="7" applyFont="1" applyFill="1"/>
    <xf numFmtId="0" fontId="10" fillId="0" borderId="1" xfId="7" applyNumberFormat="1" applyFont="1" applyFill="1" applyBorder="1"/>
    <xf numFmtId="164" fontId="10" fillId="0" borderId="1" xfId="7" applyNumberFormat="1" applyFont="1" applyFill="1" applyBorder="1"/>
    <xf numFmtId="0" fontId="9" fillId="0" borderId="1" xfId="7" applyFont="1" applyFill="1" applyBorder="1" applyAlignment="1">
      <alignment horizontal="left" vertical="center"/>
    </xf>
    <xf numFmtId="167" fontId="10" fillId="0" borderId="1" xfId="5" applyNumberFormat="1" applyFont="1" applyFill="1" applyBorder="1"/>
    <xf numFmtId="167" fontId="10" fillId="0" borderId="1" xfId="7" applyNumberFormat="1" applyFont="1" applyFill="1" applyBorder="1"/>
    <xf numFmtId="10" fontId="10" fillId="0" borderId="1" xfId="7" applyNumberFormat="1" applyFont="1" applyFill="1" applyBorder="1"/>
    <xf numFmtId="167" fontId="16" fillId="0" borderId="1" xfId="6" applyNumberFormat="1" applyFont="1" applyFill="1" applyBorder="1" applyAlignment="1">
      <alignment horizontal="right" vertical="center"/>
    </xf>
    <xf numFmtId="4" fontId="16" fillId="0" borderId="1" xfId="7" applyNumberFormat="1" applyFont="1" applyFill="1" applyBorder="1"/>
    <xf numFmtId="165" fontId="13" fillId="0" borderId="1" xfId="7" applyNumberFormat="1" applyFont="1" applyFill="1" applyBorder="1"/>
    <xf numFmtId="165" fontId="16" fillId="0" borderId="1" xfId="7" applyNumberFormat="1" applyFont="1" applyFill="1" applyBorder="1"/>
    <xf numFmtId="0" fontId="9" fillId="0" borderId="1" xfId="8" applyFont="1" applyFill="1" applyBorder="1" applyAlignment="1">
      <alignment horizontal="left" vertical="center"/>
    </xf>
    <xf numFmtId="4" fontId="10" fillId="0" borderId="1" xfId="8" applyNumberFormat="1" applyFont="1" applyFill="1" applyBorder="1"/>
    <xf numFmtId="9" fontId="10" fillId="0" borderId="1" xfId="8" applyNumberFormat="1" applyFont="1" applyFill="1" applyBorder="1"/>
    <xf numFmtId="165" fontId="10" fillId="0" borderId="1" xfId="8" applyNumberFormat="1" applyFont="1" applyFill="1" applyBorder="1"/>
    <xf numFmtId="0" fontId="9" fillId="0" borderId="1" xfId="7" applyFont="1" applyFill="1" applyBorder="1" applyAlignment="1">
      <alignment horizontal="right"/>
    </xf>
    <xf numFmtId="0" fontId="9" fillId="0" borderId="1" xfId="7" applyFont="1" applyFill="1" applyBorder="1"/>
    <xf numFmtId="0" fontId="9" fillId="0" borderId="0" xfId="7" applyFont="1" applyFill="1" applyBorder="1" applyAlignment="1">
      <alignment horizontal="right"/>
    </xf>
    <xf numFmtId="4" fontId="9" fillId="0" borderId="0" xfId="7" applyNumberFormat="1" applyFont="1" applyFill="1" applyBorder="1"/>
    <xf numFmtId="0" fontId="9" fillId="0" borderId="0" xfId="7" applyFont="1" applyFill="1" applyBorder="1"/>
    <xf numFmtId="165" fontId="9" fillId="0" borderId="0" xfId="7" applyNumberFormat="1" applyFont="1" applyFill="1" applyBorder="1"/>
    <xf numFmtId="44" fontId="0" fillId="3" borderId="1" xfId="9" applyFont="1" applyFill="1" applyBorder="1"/>
    <xf numFmtId="0" fontId="3" fillId="2" borderId="0" xfId="0" applyFont="1" applyFill="1"/>
    <xf numFmtId="0" fontId="7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7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9" fontId="3" fillId="2" borderId="0" xfId="0" applyNumberFormat="1" applyFont="1" applyFill="1" applyBorder="1"/>
    <xf numFmtId="0" fontId="20" fillId="2" borderId="0" xfId="7" applyFont="1" applyFill="1"/>
    <xf numFmtId="0" fontId="20" fillId="2" borderId="0" xfId="7" applyFont="1" applyFill="1" applyBorder="1" applyAlignment="1">
      <alignment horizontal="center"/>
    </xf>
    <xf numFmtId="0" fontId="20" fillId="2" borderId="0" xfId="7" applyFont="1" applyFill="1" applyAlignment="1">
      <alignment horizontal="center"/>
    </xf>
    <xf numFmtId="4" fontId="20" fillId="2" borderId="0" xfId="7" applyNumberFormat="1" applyFont="1" applyFill="1" applyBorder="1" applyAlignment="1"/>
    <xf numFmtId="0" fontId="20" fillId="2" borderId="0" xfId="7" applyFont="1" applyFill="1" applyAlignment="1"/>
    <xf numFmtId="4" fontId="19" fillId="0" borderId="0" xfId="4" applyNumberFormat="1" applyFont="1" applyFill="1" applyBorder="1" applyAlignment="1"/>
    <xf numFmtId="0" fontId="21" fillId="0" borderId="0" xfId="7" applyFont="1" applyFill="1"/>
    <xf numFmtId="4" fontId="19" fillId="0" borderId="0" xfId="4" applyNumberFormat="1" applyFont="1" applyFill="1" applyBorder="1" applyAlignment="1">
      <alignment horizontal="center"/>
    </xf>
    <xf numFmtId="4" fontId="6" fillId="2" borderId="0" xfId="4" applyNumberFormat="1" applyFont="1" applyFill="1" applyBorder="1" applyAlignment="1">
      <alignment horizontal="center"/>
    </xf>
    <xf numFmtId="0" fontId="22" fillId="2" borderId="0" xfId="7" applyFont="1" applyFill="1"/>
    <xf numFmtId="0" fontId="7" fillId="2" borderId="1" xfId="7" applyFont="1" applyFill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wrapText="1"/>
    </xf>
    <xf numFmtId="0" fontId="2" fillId="2" borderId="0" xfId="7" applyFont="1" applyFill="1" applyAlignment="1">
      <alignment horizontal="center"/>
    </xf>
    <xf numFmtId="0" fontId="7" fillId="2" borderId="1" xfId="7" applyFont="1" applyFill="1" applyBorder="1" applyAlignment="1">
      <alignment horizontal="center"/>
    </xf>
    <xf numFmtId="0" fontId="8" fillId="2" borderId="1" xfId="7" applyFont="1" applyFill="1" applyBorder="1" applyAlignment="1">
      <alignment horizontal="center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wrapText="1"/>
    </xf>
    <xf numFmtId="0" fontId="20" fillId="2" borderId="0" xfId="7" applyFont="1" applyFill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4" fontId="7" fillId="2" borderId="4" xfId="9" applyFont="1" applyFill="1" applyBorder="1" applyAlignment="1">
      <alignment horizontal="center"/>
    </xf>
    <xf numFmtId="44" fontId="7" fillId="2" borderId="5" xfId="9" applyFont="1" applyFill="1" applyBorder="1" applyAlignment="1">
      <alignment horizontal="center"/>
    </xf>
    <xf numFmtId="44" fontId="7" fillId="2" borderId="6" xfId="9" applyFont="1" applyFill="1" applyBorder="1" applyAlignment="1">
      <alignment horizontal="center"/>
    </xf>
    <xf numFmtId="44" fontId="6" fillId="2" borderId="4" xfId="9" applyFont="1" applyFill="1" applyBorder="1" applyAlignment="1">
      <alignment horizontal="center"/>
    </xf>
    <xf numFmtId="44" fontId="6" fillId="2" borderId="6" xfId="9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</cellXfs>
  <cellStyles count="10">
    <cellStyle name="Moneda" xfId="9" builtinId="4"/>
    <cellStyle name="Moneda 3" xfId="5"/>
    <cellStyle name="Normal" xfId="0" builtinId="0"/>
    <cellStyle name="Normal 2" xfId="1"/>
    <cellStyle name="Normal 2 2" xfId="2"/>
    <cellStyle name="Normal 2 2 2" xfId="8"/>
    <cellStyle name="Normal 3" xfId="3"/>
    <cellStyle name="Normal 3 2" xfId="7"/>
    <cellStyle name="Normal 4" xfId="6"/>
    <cellStyle name="Normal 5" xfId="4"/>
  </cellStyles>
  <dxfs count="0"/>
  <tableStyles count="0" defaultTableStyle="TableStyleMedium2" defaultPivotStyle="PivotStyleMedium9"/>
  <colors>
    <mruColors>
      <color rgb="FFFFFF66"/>
      <color rgb="FF66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474663</xdr:colOff>
      <xdr:row>1</xdr:row>
      <xdr:rowOff>104775</xdr:rowOff>
    </xdr:from>
    <xdr:to>
      <xdr:col>11</xdr:col>
      <xdr:colOff>360363</xdr:colOff>
      <xdr:row>3</xdr:row>
      <xdr:rowOff>77788</xdr:rowOff>
    </xdr:to>
    <xdr:sp macro="" textlink="">
      <xdr:nvSpPr>
        <xdr:cNvPr id="2" name="5 Rectángulo redondead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9780588" y="161925"/>
          <a:ext cx="895350" cy="23971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771525</xdr:colOff>
      <xdr:row>0</xdr:row>
      <xdr:rowOff>0</xdr:rowOff>
    </xdr:from>
    <xdr:to>
      <xdr:col>2</xdr:col>
      <xdr:colOff>847725</xdr:colOff>
      <xdr:row>7</xdr:row>
      <xdr:rowOff>95250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2609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54"/>
  <sheetViews>
    <sheetView showGridLines="0" tabSelected="1" zoomScaleNormal="100" zoomScaleSheetLayoutView="100" workbookViewId="0">
      <selection activeCell="M28" sqref="M28"/>
    </sheetView>
  </sheetViews>
  <sheetFormatPr baseColWidth="10" defaultRowHeight="12.75" x14ac:dyDescent="0.2"/>
  <cols>
    <col min="1" max="1" width="26.7109375" style="9" customWidth="1"/>
    <col min="2" max="2" width="11.28515625" style="9" customWidth="1"/>
    <col min="3" max="3" width="16.28515625" style="9" customWidth="1"/>
    <col min="4" max="4" width="11.42578125" style="9" customWidth="1"/>
    <col min="5" max="5" width="16.7109375" style="9" customWidth="1"/>
    <col min="6" max="6" width="8.85546875" style="9" customWidth="1"/>
    <col min="7" max="7" width="14.140625" style="9" customWidth="1"/>
    <col min="8" max="8" width="11.85546875" style="9" customWidth="1"/>
    <col min="9" max="9" width="10.140625" style="9" customWidth="1"/>
    <col min="10" max="10" width="12.140625" style="9" customWidth="1"/>
    <col min="11" max="11" width="15.140625" style="9" customWidth="1"/>
    <col min="12" max="12" width="9.28515625" style="9" customWidth="1"/>
    <col min="13" max="16384" width="11.42578125" style="9"/>
  </cols>
  <sheetData>
    <row r="1" spans="1:12" ht="4.5" customHeight="1" x14ac:dyDescent="0.2"/>
    <row r="2" spans="1:12" ht="15.75" customHeight="1" x14ac:dyDescent="0.25">
      <c r="A2" s="93" t="s">
        <v>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5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.75" customHeight="1" x14ac:dyDescent="0.2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15.75" customHeight="1" x14ac:dyDescent="0.25">
      <c r="A5" s="32"/>
      <c r="B5" s="32"/>
      <c r="C5" s="32"/>
      <c r="D5" s="93" t="s">
        <v>113</v>
      </c>
      <c r="E5" s="93"/>
      <c r="F5" s="93"/>
      <c r="G5" s="93"/>
      <c r="H5" s="93"/>
      <c r="I5" s="93"/>
      <c r="J5" s="32"/>
      <c r="K5" s="32"/>
      <c r="L5" s="32"/>
    </row>
    <row r="6" spans="1:12" ht="15.75" hidden="1" customHeight="1" x14ac:dyDescent="0.25">
      <c r="A6" s="11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5.25" customHeight="1" x14ac:dyDescent="0.2">
      <c r="B7" s="12"/>
      <c r="C7" s="2"/>
      <c r="D7" s="12"/>
      <c r="E7" s="13"/>
      <c r="F7" s="13"/>
      <c r="G7" s="13"/>
    </row>
    <row r="8" spans="1:12" ht="15.75" customHeight="1" x14ac:dyDescent="0.25">
      <c r="C8" s="94" t="s">
        <v>2</v>
      </c>
      <c r="D8" s="94"/>
      <c r="E8" s="95"/>
      <c r="F8" s="95"/>
      <c r="G8" s="95"/>
      <c r="H8" s="94" t="s">
        <v>3</v>
      </c>
      <c r="I8" s="94"/>
      <c r="J8" s="94"/>
      <c r="K8" s="94"/>
    </row>
    <row r="9" spans="1:12" ht="15.75" customHeight="1" x14ac:dyDescent="0.25">
      <c r="A9" s="96" t="s">
        <v>4</v>
      </c>
      <c r="B9" s="98" t="s">
        <v>34</v>
      </c>
      <c r="C9" s="98" t="s">
        <v>5</v>
      </c>
      <c r="D9" s="98" t="s">
        <v>6</v>
      </c>
      <c r="E9" s="91" t="s">
        <v>7</v>
      </c>
      <c r="F9" s="91" t="s">
        <v>8</v>
      </c>
      <c r="G9" s="96" t="s">
        <v>9</v>
      </c>
      <c r="H9" s="91" t="s">
        <v>10</v>
      </c>
      <c r="I9" s="91" t="s">
        <v>11</v>
      </c>
      <c r="J9" s="91" t="s">
        <v>12</v>
      </c>
      <c r="K9" s="91" t="s">
        <v>13</v>
      </c>
      <c r="L9" s="33" t="s">
        <v>14</v>
      </c>
    </row>
    <row r="10" spans="1:12" ht="39" customHeight="1" x14ac:dyDescent="0.2">
      <c r="A10" s="97"/>
      <c r="B10" s="98"/>
      <c r="C10" s="98"/>
      <c r="D10" s="98"/>
      <c r="E10" s="91"/>
      <c r="F10" s="91"/>
      <c r="G10" s="97"/>
      <c r="H10" s="91"/>
      <c r="I10" s="91"/>
      <c r="J10" s="91"/>
      <c r="K10" s="91"/>
      <c r="L10" s="14" t="s">
        <v>15</v>
      </c>
    </row>
    <row r="11" spans="1:12" ht="15.75" customHeight="1" x14ac:dyDescent="0.25">
      <c r="A11" s="46" t="s">
        <v>33</v>
      </c>
      <c r="B11" s="47"/>
      <c r="C11" s="35">
        <v>32362826.710000001</v>
      </c>
      <c r="D11" s="48"/>
      <c r="E11" s="48"/>
      <c r="F11" s="49"/>
      <c r="G11" s="50"/>
      <c r="H11" s="50"/>
      <c r="I11" s="50"/>
      <c r="J11" s="50"/>
      <c r="K11" s="51"/>
      <c r="L11" s="52"/>
    </row>
    <row r="12" spans="1:12" ht="15.75" customHeight="1" x14ac:dyDescent="0.25">
      <c r="A12" s="46" t="s">
        <v>32</v>
      </c>
      <c r="B12" s="54"/>
      <c r="C12" s="35">
        <v>0</v>
      </c>
      <c r="D12" s="36"/>
      <c r="E12" s="36"/>
      <c r="F12" s="52"/>
      <c r="G12" s="51"/>
      <c r="H12" s="51"/>
      <c r="I12" s="51"/>
      <c r="J12" s="51"/>
      <c r="K12" s="51"/>
      <c r="L12" s="52"/>
    </row>
    <row r="13" spans="1:12" ht="15.75" customHeight="1" x14ac:dyDescent="0.25">
      <c r="A13" s="46" t="s">
        <v>31</v>
      </c>
      <c r="B13" s="54"/>
      <c r="C13" s="35">
        <v>10130445.619999999</v>
      </c>
      <c r="D13" s="36"/>
      <c r="E13" s="36"/>
      <c r="F13" s="52"/>
      <c r="G13" s="51"/>
      <c r="H13" s="51"/>
      <c r="I13" s="51"/>
      <c r="J13" s="51"/>
      <c r="K13" s="51"/>
      <c r="L13" s="52"/>
    </row>
    <row r="14" spans="1:12" ht="15.75" customHeight="1" x14ac:dyDescent="0.25">
      <c r="A14" s="46" t="s">
        <v>30</v>
      </c>
      <c r="B14" s="54"/>
      <c r="C14" s="35">
        <v>769049.02</v>
      </c>
      <c r="D14" s="36"/>
      <c r="E14" s="36"/>
      <c r="F14" s="52"/>
      <c r="G14" s="51"/>
      <c r="H14" s="51"/>
      <c r="I14" s="51"/>
      <c r="J14" s="51"/>
      <c r="K14" s="51"/>
      <c r="L14" s="52"/>
    </row>
    <row r="15" spans="1:12" ht="15.75" customHeight="1" x14ac:dyDescent="0.25">
      <c r="A15" s="46" t="s">
        <v>47</v>
      </c>
      <c r="B15" s="55"/>
      <c r="C15" s="35">
        <v>496790.93</v>
      </c>
      <c r="D15" s="36"/>
      <c r="E15" s="36"/>
      <c r="F15" s="52"/>
      <c r="G15" s="51"/>
      <c r="H15" s="51"/>
      <c r="I15" s="51"/>
      <c r="J15" s="51"/>
      <c r="K15" s="51"/>
      <c r="L15" s="52"/>
    </row>
    <row r="16" spans="1:12" ht="15.75" customHeight="1" x14ac:dyDescent="0.25">
      <c r="A16" s="56" t="s">
        <v>50</v>
      </c>
      <c r="B16" s="57">
        <v>43759112.280000001</v>
      </c>
      <c r="C16" s="58">
        <f>SUM(C11:C15)</f>
        <v>43759112.280000001</v>
      </c>
      <c r="D16" s="36"/>
      <c r="E16" s="36">
        <v>35002523.509999998</v>
      </c>
      <c r="F16" s="59">
        <f>E16/C16</f>
        <v>0.79989107836627249</v>
      </c>
      <c r="G16" s="51">
        <f>+C16+D16-E16</f>
        <v>8756588.7700000033</v>
      </c>
      <c r="H16" s="58">
        <v>8513521.3699999992</v>
      </c>
      <c r="I16" s="51">
        <v>392133.5</v>
      </c>
      <c r="J16" s="51">
        <v>149066.1</v>
      </c>
      <c r="K16" s="51">
        <f>+H16+I16-J16</f>
        <v>8756588.7699999996</v>
      </c>
      <c r="L16" s="59">
        <f>E16/C16</f>
        <v>0.79989107836627249</v>
      </c>
    </row>
    <row r="17" spans="1:12" s="53" customFormat="1" ht="15.75" customHeight="1" x14ac:dyDescent="0.25">
      <c r="A17" s="56" t="s">
        <v>49</v>
      </c>
      <c r="B17" s="57"/>
      <c r="C17" s="58">
        <f>37370931.16+291890.48+1.38</f>
        <v>37662823.019999996</v>
      </c>
      <c r="D17" s="36">
        <v>0</v>
      </c>
      <c r="E17" s="36">
        <f>32039039.92+445617.85+106889.45+448100.02+48851.49+468147.15+3549.36+174000+184440+2300+606382.23+5800+31361.76+53754.4+44790.5</f>
        <v>34663024.129999995</v>
      </c>
      <c r="F17" s="59">
        <f t="shared" ref="F17:F30" si="0">E17/C17</f>
        <v>0.92035119384420483</v>
      </c>
      <c r="G17" s="51">
        <f>+C17+D17-E17</f>
        <v>2999798.8900000006</v>
      </c>
      <c r="H17" s="51">
        <v>3036063.91</v>
      </c>
      <c r="I17" s="51">
        <v>0</v>
      </c>
      <c r="J17" s="51">
        <v>36265.020000000004</v>
      </c>
      <c r="K17" s="51">
        <f>+H17+I17-J17</f>
        <v>2999798.89</v>
      </c>
      <c r="L17" s="59">
        <f t="shared" ref="L17:L30" si="1">E17/C17</f>
        <v>0.92035119384420483</v>
      </c>
    </row>
    <row r="18" spans="1:12" ht="15.75" customHeight="1" x14ac:dyDescent="0.25">
      <c r="A18" s="56" t="s">
        <v>29</v>
      </c>
      <c r="B18" s="35">
        <v>25497802.82</v>
      </c>
      <c r="C18" s="35">
        <v>25497802.82</v>
      </c>
      <c r="D18" s="36">
        <v>5743.12</v>
      </c>
      <c r="E18" s="48">
        <v>25077971.600000001</v>
      </c>
      <c r="F18" s="59">
        <f t="shared" si="0"/>
        <v>0.98353461186582358</v>
      </c>
      <c r="G18" s="51">
        <f>+C18+D18-E18</f>
        <v>425574.33999999985</v>
      </c>
      <c r="H18" s="51">
        <v>899777.11</v>
      </c>
      <c r="I18" s="51">
        <v>0</v>
      </c>
      <c r="J18" s="51">
        <v>474202.77</v>
      </c>
      <c r="K18" s="51">
        <f>+H18+I18-J18</f>
        <v>425574.33999999997</v>
      </c>
      <c r="L18" s="59">
        <f t="shared" si="1"/>
        <v>0.98353461186582358</v>
      </c>
    </row>
    <row r="19" spans="1:12" ht="15.75" customHeight="1" x14ac:dyDescent="0.25">
      <c r="A19" s="56" t="s">
        <v>28</v>
      </c>
      <c r="B19" s="35">
        <v>8709552.3900000006</v>
      </c>
      <c r="C19" s="35">
        <v>8709552.3900000006</v>
      </c>
      <c r="D19" s="36">
        <v>1126.03</v>
      </c>
      <c r="E19" s="48">
        <v>8710678.4199999999</v>
      </c>
      <c r="F19" s="59">
        <f t="shared" si="0"/>
        <v>1.0001292867818663</v>
      </c>
      <c r="G19" s="51">
        <f>+C19+D19-E19</f>
        <v>0</v>
      </c>
      <c r="H19" s="51">
        <v>1339.38</v>
      </c>
      <c r="I19" s="51">
        <v>0</v>
      </c>
      <c r="J19" s="51">
        <v>1339.38</v>
      </c>
      <c r="K19" s="51">
        <f>+H19+I19-J19</f>
        <v>0</v>
      </c>
      <c r="L19" s="59">
        <f t="shared" si="1"/>
        <v>1.0001292867818663</v>
      </c>
    </row>
    <row r="20" spans="1:12" ht="15.75" customHeight="1" x14ac:dyDescent="0.25">
      <c r="A20" s="56" t="s">
        <v>27</v>
      </c>
      <c r="B20" s="35">
        <v>484152.93</v>
      </c>
      <c r="C20" s="35">
        <v>484152.93</v>
      </c>
      <c r="D20" s="36">
        <v>21.58</v>
      </c>
      <c r="E20" s="48">
        <v>484174.51</v>
      </c>
      <c r="F20" s="59">
        <f t="shared" si="0"/>
        <v>1.0000445726931777</v>
      </c>
      <c r="G20" s="51">
        <f t="shared" ref="G20:G31" si="2">+C20+D20-E20</f>
        <v>0</v>
      </c>
      <c r="H20" s="51">
        <v>490.25</v>
      </c>
      <c r="I20" s="51">
        <v>0</v>
      </c>
      <c r="J20" s="51">
        <v>490.25</v>
      </c>
      <c r="K20" s="51">
        <f t="shared" ref="K20:K31" si="3">+H20+I20-J20</f>
        <v>0</v>
      </c>
      <c r="L20" s="59">
        <f t="shared" si="1"/>
        <v>1.0000445726931777</v>
      </c>
    </row>
    <row r="21" spans="1:12" ht="15.75" customHeight="1" x14ac:dyDescent="0.25">
      <c r="A21" s="56" t="s">
        <v>38</v>
      </c>
      <c r="B21" s="35">
        <v>1355535.42</v>
      </c>
      <c r="C21" s="35">
        <v>1355535.42</v>
      </c>
      <c r="D21" s="36">
        <v>45.45</v>
      </c>
      <c r="E21" s="48">
        <v>1355580.87</v>
      </c>
      <c r="F21" s="59">
        <f t="shared" si="0"/>
        <v>1.0000335291865705</v>
      </c>
      <c r="G21" s="51">
        <f>+C21+D21-E21</f>
        <v>0</v>
      </c>
      <c r="H21" s="51">
        <v>494.35</v>
      </c>
      <c r="I21" s="51">
        <v>0</v>
      </c>
      <c r="J21" s="51">
        <v>494.35</v>
      </c>
      <c r="K21" s="51">
        <f t="shared" si="3"/>
        <v>0</v>
      </c>
      <c r="L21" s="59">
        <f t="shared" si="1"/>
        <v>1.0000335291865705</v>
      </c>
    </row>
    <row r="22" spans="1:12" ht="15.75" customHeight="1" x14ac:dyDescent="0.25">
      <c r="A22" s="56" t="s">
        <v>26</v>
      </c>
      <c r="B22" s="35">
        <v>664361.32999999996</v>
      </c>
      <c r="C22" s="35">
        <v>664361.32999999996</v>
      </c>
      <c r="D22" s="36">
        <v>100.81</v>
      </c>
      <c r="E22" s="50">
        <v>664462.14</v>
      </c>
      <c r="F22" s="59">
        <f t="shared" si="0"/>
        <v>1.000151739716699</v>
      </c>
      <c r="G22" s="51">
        <f>+C22+D22-E22</f>
        <v>0</v>
      </c>
      <c r="H22" s="51">
        <v>0</v>
      </c>
      <c r="I22" s="51">
        <v>0</v>
      </c>
      <c r="J22" s="51">
        <v>0</v>
      </c>
      <c r="K22" s="51">
        <f>+H22+I22-J22</f>
        <v>0</v>
      </c>
      <c r="L22" s="59">
        <f t="shared" si="1"/>
        <v>1.000151739716699</v>
      </c>
    </row>
    <row r="23" spans="1:12" ht="15.75" customHeight="1" x14ac:dyDescent="0.25">
      <c r="A23" s="56" t="s">
        <v>25</v>
      </c>
      <c r="B23" s="35">
        <v>19176236</v>
      </c>
      <c r="C23" s="60">
        <v>19176236</v>
      </c>
      <c r="D23" s="61">
        <f>567.75</f>
        <v>567.75</v>
      </c>
      <c r="E23" s="62">
        <v>19176236</v>
      </c>
      <c r="F23" s="59">
        <f t="shared" si="0"/>
        <v>1</v>
      </c>
      <c r="G23" s="51">
        <f t="shared" si="2"/>
        <v>567.75</v>
      </c>
      <c r="H23" s="63">
        <v>155354.15</v>
      </c>
      <c r="I23" s="63">
        <v>0</v>
      </c>
      <c r="J23" s="63">
        <v>154786.4</v>
      </c>
      <c r="K23" s="51">
        <f>+H23+I23-J23</f>
        <v>567.75</v>
      </c>
      <c r="L23" s="59">
        <f t="shared" si="1"/>
        <v>1</v>
      </c>
    </row>
    <row r="24" spans="1:12" ht="15.75" customHeight="1" x14ac:dyDescent="0.25">
      <c r="A24" s="56" t="s">
        <v>48</v>
      </c>
      <c r="B24" s="35">
        <v>5949587</v>
      </c>
      <c r="C24" s="36">
        <v>5949587</v>
      </c>
      <c r="D24" s="61">
        <v>689.26</v>
      </c>
      <c r="E24" s="36">
        <v>5139123.25</v>
      </c>
      <c r="F24" s="59">
        <f t="shared" si="0"/>
        <v>0.86377814964299204</v>
      </c>
      <c r="G24" s="51">
        <f>+C24+D24-E24</f>
        <v>811153.00999999978</v>
      </c>
      <c r="H24" s="51">
        <v>419724.41</v>
      </c>
      <c r="I24" s="51">
        <v>404927.62</v>
      </c>
      <c r="J24" s="51">
        <v>13499.02</v>
      </c>
      <c r="K24" s="51">
        <f t="shared" si="3"/>
        <v>811153.01</v>
      </c>
      <c r="L24" s="59">
        <f t="shared" si="1"/>
        <v>0.86377814964299204</v>
      </c>
    </row>
    <row r="25" spans="1:12" s="53" customFormat="1" ht="15.75" customHeight="1" x14ac:dyDescent="0.25">
      <c r="A25" s="56" t="s">
        <v>24</v>
      </c>
      <c r="B25" s="60">
        <v>325563</v>
      </c>
      <c r="C25" s="35">
        <v>325563</v>
      </c>
      <c r="D25" s="36">
        <v>42.75</v>
      </c>
      <c r="E25" s="48">
        <v>325605.75</v>
      </c>
      <c r="F25" s="59">
        <f t="shared" si="0"/>
        <v>1.0001313109904995</v>
      </c>
      <c r="G25" s="51">
        <f t="shared" si="2"/>
        <v>0</v>
      </c>
      <c r="H25" s="51">
        <v>65.760000000000005</v>
      </c>
      <c r="I25" s="51">
        <v>0</v>
      </c>
      <c r="J25" s="51">
        <v>65.760000000000005</v>
      </c>
      <c r="K25" s="51">
        <f t="shared" si="3"/>
        <v>0</v>
      </c>
      <c r="L25" s="59">
        <f t="shared" si="1"/>
        <v>1.0001313109904995</v>
      </c>
    </row>
    <row r="26" spans="1:12" ht="15.75" customHeight="1" x14ac:dyDescent="0.25">
      <c r="A26" s="56" t="s">
        <v>39</v>
      </c>
      <c r="B26" s="35">
        <v>42461.46</v>
      </c>
      <c r="C26" s="35">
        <v>42461.46</v>
      </c>
      <c r="D26" s="36">
        <v>6.96</v>
      </c>
      <c r="E26" s="48">
        <v>42468.42</v>
      </c>
      <c r="F26" s="59">
        <f t="shared" si="0"/>
        <v>1.0001639133463616</v>
      </c>
      <c r="G26" s="51">
        <f t="shared" si="2"/>
        <v>0</v>
      </c>
      <c r="H26" s="51">
        <v>0</v>
      </c>
      <c r="I26" s="51">
        <v>0</v>
      </c>
      <c r="J26" s="51">
        <v>0</v>
      </c>
      <c r="K26" s="51">
        <f>+H26+I26-J26</f>
        <v>0</v>
      </c>
      <c r="L26" s="59">
        <f t="shared" si="1"/>
        <v>1.0001639133463616</v>
      </c>
    </row>
    <row r="27" spans="1:12" ht="15.75" customHeight="1" x14ac:dyDescent="0.25">
      <c r="A27" s="56" t="s">
        <v>19</v>
      </c>
      <c r="B27" s="35">
        <v>2163978.11</v>
      </c>
      <c r="C27" s="35">
        <v>2163978.11</v>
      </c>
      <c r="D27" s="36">
        <v>295.38</v>
      </c>
      <c r="E27" s="36">
        <v>2164273.4900000002</v>
      </c>
      <c r="F27" s="59">
        <f t="shared" si="0"/>
        <v>1.0001364986081123</v>
      </c>
      <c r="G27" s="51">
        <f t="shared" si="2"/>
        <v>0</v>
      </c>
      <c r="H27" s="51">
        <f>1010794.75-1010324.4</f>
        <v>470.34999999997672</v>
      </c>
      <c r="I27" s="51">
        <v>0</v>
      </c>
      <c r="J27" s="51">
        <v>470.35</v>
      </c>
      <c r="K27" s="51">
        <f t="shared" si="3"/>
        <v>-2.3305801732931286E-11</v>
      </c>
      <c r="L27" s="59">
        <f t="shared" si="1"/>
        <v>1.0001364986081123</v>
      </c>
    </row>
    <row r="28" spans="1:12" ht="15.75" customHeight="1" x14ac:dyDescent="0.25">
      <c r="A28" s="56" t="s">
        <v>37</v>
      </c>
      <c r="B28" s="35">
        <v>543560.37</v>
      </c>
      <c r="C28" s="35">
        <v>543560.37</v>
      </c>
      <c r="D28" s="36">
        <v>71.3</v>
      </c>
      <c r="E28" s="48">
        <v>543631.67000000004</v>
      </c>
      <c r="F28" s="59">
        <f t="shared" si="0"/>
        <v>1.0001311721824018</v>
      </c>
      <c r="G28" s="51">
        <f t="shared" si="2"/>
        <v>0</v>
      </c>
      <c r="H28" s="51">
        <v>319.14999999999998</v>
      </c>
      <c r="I28" s="51">
        <v>0</v>
      </c>
      <c r="J28" s="51">
        <v>319.14999999999998</v>
      </c>
      <c r="K28" s="51">
        <f t="shared" si="3"/>
        <v>0</v>
      </c>
      <c r="L28" s="59">
        <f t="shared" si="1"/>
        <v>1.0001311721824018</v>
      </c>
    </row>
    <row r="29" spans="1:12" ht="15.75" customHeight="1" x14ac:dyDescent="0.25">
      <c r="A29" s="56" t="s">
        <v>36</v>
      </c>
      <c r="B29" s="35">
        <v>1734368.41</v>
      </c>
      <c r="C29" s="35">
        <v>1734368.41</v>
      </c>
      <c r="D29" s="36">
        <v>164.79</v>
      </c>
      <c r="E29" s="48">
        <v>1734533.2</v>
      </c>
      <c r="F29" s="59">
        <f t="shared" si="0"/>
        <v>1.0000950144150746</v>
      </c>
      <c r="G29" s="51">
        <f t="shared" si="2"/>
        <v>0</v>
      </c>
      <c r="H29" s="51">
        <v>0</v>
      </c>
      <c r="I29" s="51">
        <v>0</v>
      </c>
      <c r="J29" s="51">
        <v>0</v>
      </c>
      <c r="K29" s="51">
        <f t="shared" si="3"/>
        <v>0</v>
      </c>
      <c r="L29" s="59">
        <f t="shared" si="1"/>
        <v>1.0000950144150746</v>
      </c>
    </row>
    <row r="30" spans="1:12" ht="15.75" customHeight="1" x14ac:dyDescent="0.25">
      <c r="A30" s="56" t="s">
        <v>46</v>
      </c>
      <c r="B30" s="35">
        <v>83068.77</v>
      </c>
      <c r="C30" s="35">
        <v>83068.77</v>
      </c>
      <c r="D30" s="36">
        <v>16.510000000000002</v>
      </c>
      <c r="E30" s="48">
        <v>83085.279999999999</v>
      </c>
      <c r="F30" s="59">
        <f t="shared" si="0"/>
        <v>1.0001987509866823</v>
      </c>
      <c r="G30" s="51">
        <f t="shared" si="2"/>
        <v>0</v>
      </c>
      <c r="H30" s="51">
        <v>777.44</v>
      </c>
      <c r="I30" s="51">
        <v>0</v>
      </c>
      <c r="J30" s="51">
        <v>777.44</v>
      </c>
      <c r="K30" s="51">
        <f t="shared" si="3"/>
        <v>0</v>
      </c>
      <c r="L30" s="59">
        <f t="shared" si="1"/>
        <v>1.0001987509866823</v>
      </c>
    </row>
    <row r="31" spans="1:12" ht="15.75" customHeight="1" x14ac:dyDescent="0.25">
      <c r="A31" s="64" t="s">
        <v>40</v>
      </c>
      <c r="B31" s="65">
        <v>0</v>
      </c>
      <c r="C31" s="65">
        <v>0</v>
      </c>
      <c r="D31" s="65"/>
      <c r="E31" s="65">
        <v>0</v>
      </c>
      <c r="F31" s="59">
        <v>0</v>
      </c>
      <c r="G31" s="51">
        <f t="shared" si="2"/>
        <v>0</v>
      </c>
      <c r="H31" s="67">
        <v>173.01</v>
      </c>
      <c r="I31" s="67">
        <v>103243.35</v>
      </c>
      <c r="J31" s="67">
        <v>103416.36</v>
      </c>
      <c r="K31" s="51">
        <f t="shared" si="3"/>
        <v>0</v>
      </c>
      <c r="L31" s="59">
        <v>0</v>
      </c>
    </row>
    <row r="32" spans="1:12" ht="6.75" customHeight="1" x14ac:dyDescent="0.25">
      <c r="A32" s="64"/>
      <c r="B32" s="65"/>
      <c r="C32" s="65"/>
      <c r="D32" s="65"/>
      <c r="E32" s="65"/>
      <c r="F32" s="66"/>
      <c r="G32" s="51"/>
      <c r="H32" s="67"/>
      <c r="I32" s="67"/>
      <c r="J32" s="67"/>
      <c r="K32" s="51"/>
      <c r="L32" s="49"/>
    </row>
    <row r="33" spans="1:12" ht="15.75" customHeight="1" x14ac:dyDescent="0.25">
      <c r="A33" s="68" t="s">
        <v>23</v>
      </c>
      <c r="B33" s="48">
        <f>SUM(B16:B32)</f>
        <v>110489340.28999999</v>
      </c>
      <c r="C33" s="48">
        <f>SUM(C16:C32)</f>
        <v>148152163.31000003</v>
      </c>
      <c r="D33" s="48">
        <f>SUM(D16:D32)</f>
        <v>8891.6899999999987</v>
      </c>
      <c r="E33" s="48">
        <f>SUM(E11:E32)</f>
        <v>135167372.23999998</v>
      </c>
      <c r="F33" s="69"/>
      <c r="G33" s="50">
        <f>SUM(G16:G32)</f>
        <v>12993682.760000004</v>
      </c>
      <c r="H33" s="50">
        <f>SUM(H16:H32)</f>
        <v>13028570.639999999</v>
      </c>
      <c r="I33" s="50">
        <f>SUM(I16:I32)</f>
        <v>900304.47</v>
      </c>
      <c r="J33" s="50">
        <f>SUM(J11:J32)</f>
        <v>935192.35</v>
      </c>
      <c r="K33" s="50">
        <f>SUM(K16:K32)</f>
        <v>12993682.76</v>
      </c>
      <c r="L33" s="50"/>
    </row>
    <row r="34" spans="1:12" ht="4.5" customHeight="1" x14ac:dyDescent="0.25">
      <c r="A34" s="70"/>
      <c r="B34" s="71"/>
      <c r="C34" s="71"/>
      <c r="D34" s="71"/>
      <c r="E34" s="71"/>
      <c r="F34" s="72"/>
      <c r="G34" s="73"/>
      <c r="H34" s="73"/>
      <c r="I34" s="73"/>
      <c r="J34" s="73"/>
      <c r="K34" s="73"/>
      <c r="L34" s="73"/>
    </row>
    <row r="35" spans="1:12" ht="6" customHeight="1" x14ac:dyDescent="0.25">
      <c r="A35" s="29"/>
      <c r="B35" s="30"/>
      <c r="C35" s="30"/>
      <c r="D35" s="30"/>
      <c r="E35" s="30"/>
      <c r="F35" s="31"/>
      <c r="G35" s="16"/>
      <c r="H35" s="16"/>
      <c r="I35" s="16"/>
      <c r="J35" s="16"/>
      <c r="K35" s="16"/>
      <c r="L35" s="16"/>
    </row>
    <row r="36" spans="1:12" ht="8.25" customHeight="1" x14ac:dyDescent="0.25">
      <c r="A36" s="29"/>
      <c r="B36" s="30"/>
      <c r="C36" s="30"/>
      <c r="D36" s="30"/>
      <c r="E36" s="30"/>
      <c r="F36" s="31"/>
      <c r="G36" s="16"/>
      <c r="H36" s="16"/>
      <c r="I36" s="16"/>
      <c r="J36" s="16"/>
      <c r="K36" s="16"/>
      <c r="L36" s="16"/>
    </row>
    <row r="37" spans="1:12" ht="5.25" customHeight="1" x14ac:dyDescent="0.25">
      <c r="A37" s="29"/>
      <c r="B37" s="30"/>
      <c r="C37" s="30"/>
      <c r="D37" s="30"/>
      <c r="E37" s="30"/>
      <c r="F37" s="31"/>
      <c r="G37" s="16"/>
      <c r="H37" s="16"/>
      <c r="I37" s="16"/>
      <c r="J37" s="16"/>
      <c r="K37" s="16"/>
      <c r="L37" s="16"/>
    </row>
    <row r="38" spans="1:12" s="75" customFormat="1" ht="15.75" customHeight="1" x14ac:dyDescent="0.25">
      <c r="B38" s="101" t="s">
        <v>107</v>
      </c>
      <c r="C38" s="101"/>
      <c r="D38" s="102" t="s">
        <v>108</v>
      </c>
      <c r="E38" s="103"/>
      <c r="F38" s="104"/>
      <c r="G38" s="105" t="s">
        <v>109</v>
      </c>
      <c r="H38" s="105"/>
      <c r="I38" s="76" t="s">
        <v>14</v>
      </c>
    </row>
    <row r="39" spans="1:12" s="75" customFormat="1" ht="15.75" customHeight="1" x14ac:dyDescent="0.25">
      <c r="B39" s="106" t="s">
        <v>110</v>
      </c>
      <c r="C39" s="106"/>
      <c r="D39" s="107">
        <v>9956742</v>
      </c>
      <c r="E39" s="108"/>
      <c r="F39" s="109"/>
      <c r="G39" s="110">
        <v>9956742</v>
      </c>
      <c r="H39" s="111"/>
      <c r="I39" s="77">
        <f>G39/D39</f>
        <v>1</v>
      </c>
    </row>
    <row r="40" spans="1:12" s="75" customFormat="1" ht="15.75" customHeight="1" x14ac:dyDescent="0.25">
      <c r="B40" s="113" t="s">
        <v>111</v>
      </c>
      <c r="C40" s="113"/>
      <c r="D40" s="107">
        <v>2170098</v>
      </c>
      <c r="E40" s="108"/>
      <c r="F40" s="109"/>
      <c r="G40" s="110">
        <v>2170098</v>
      </c>
      <c r="H40" s="111"/>
      <c r="I40" s="77">
        <f t="shared" ref="I40:I41" si="4">G40/D40</f>
        <v>1</v>
      </c>
    </row>
    <row r="41" spans="1:12" s="75" customFormat="1" ht="28.5" customHeight="1" x14ac:dyDescent="0.25">
      <c r="B41" s="114" t="s">
        <v>112</v>
      </c>
      <c r="C41" s="115"/>
      <c r="D41" s="107">
        <v>530406</v>
      </c>
      <c r="E41" s="108"/>
      <c r="F41" s="109"/>
      <c r="G41" s="110">
        <v>530406</v>
      </c>
      <c r="H41" s="111"/>
      <c r="I41" s="77">
        <f t="shared" si="4"/>
        <v>1</v>
      </c>
    </row>
    <row r="42" spans="1:12" s="75" customFormat="1" ht="4.5" customHeight="1" x14ac:dyDescent="0.25">
      <c r="B42" s="105"/>
      <c r="C42" s="105"/>
      <c r="D42" s="102"/>
      <c r="E42" s="103"/>
      <c r="F42" s="104"/>
      <c r="G42" s="112"/>
      <c r="H42" s="112"/>
      <c r="I42" s="77"/>
    </row>
    <row r="43" spans="1:12" s="75" customFormat="1" ht="3.75" customHeight="1" x14ac:dyDescent="0.25">
      <c r="B43" s="78"/>
      <c r="C43" s="78"/>
      <c r="D43" s="78"/>
      <c r="E43" s="78"/>
      <c r="F43" s="78"/>
      <c r="G43" s="79"/>
      <c r="H43" s="79"/>
      <c r="I43" s="80"/>
    </row>
    <row r="44" spans="1:12" ht="15.75" customHeight="1" x14ac:dyDescent="0.25">
      <c r="A44" s="92" t="s">
        <v>41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17"/>
    </row>
    <row r="45" spans="1:12" ht="15.7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17"/>
    </row>
    <row r="46" spans="1:12" ht="30" customHeight="1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15"/>
    </row>
    <row r="47" spans="1:12" ht="15.75" customHeight="1" x14ac:dyDescent="0.2">
      <c r="A47" s="18"/>
      <c r="B47" s="19"/>
      <c r="C47" s="34"/>
      <c r="D47" s="19"/>
      <c r="E47" s="34"/>
      <c r="F47" s="19"/>
      <c r="G47" s="20"/>
      <c r="H47" s="20"/>
      <c r="I47" s="21"/>
      <c r="J47" s="18"/>
      <c r="K47" s="18"/>
    </row>
    <row r="48" spans="1:12" s="23" customFormat="1" ht="13.5" x14ac:dyDescent="0.25">
      <c r="A48" s="100" t="s">
        <v>16</v>
      </c>
      <c r="B48" s="100"/>
      <c r="C48" s="100"/>
      <c r="D48" s="100"/>
      <c r="E48" s="86" t="s">
        <v>17</v>
      </c>
      <c r="F48" s="86"/>
      <c r="G48" s="86"/>
      <c r="H48" s="86"/>
      <c r="I48" s="87"/>
      <c r="J48" s="88" t="s">
        <v>18</v>
      </c>
      <c r="K48" s="89"/>
      <c r="L48" s="90"/>
    </row>
    <row r="49" spans="1:12" s="25" customFormat="1" ht="15" x14ac:dyDescent="0.25">
      <c r="A49" s="3"/>
      <c r="B49" s="3"/>
      <c r="C49" s="4"/>
      <c r="D49" s="5"/>
      <c r="E49" s="6"/>
      <c r="F49" s="6"/>
      <c r="G49" s="6"/>
      <c r="H49" s="7"/>
      <c r="I49" s="24"/>
      <c r="J49" s="8"/>
      <c r="K49" s="1"/>
      <c r="L49" s="22"/>
    </row>
    <row r="50" spans="1:12" s="25" customFormat="1" ht="16.5" customHeight="1" x14ac:dyDescent="0.25">
      <c r="A50" s="3"/>
      <c r="B50" s="3" t="s">
        <v>42</v>
      </c>
      <c r="C50" s="4"/>
      <c r="D50" s="5"/>
      <c r="E50" s="6" t="s">
        <v>115</v>
      </c>
      <c r="F50" s="6"/>
      <c r="G50" s="6"/>
      <c r="H50" s="7"/>
      <c r="I50" s="24" t="s">
        <v>114</v>
      </c>
      <c r="J50" s="8"/>
      <c r="K50" s="1"/>
      <c r="L50" s="22"/>
    </row>
    <row r="51" spans="1:12" s="26" customFormat="1" ht="15.75" customHeight="1" x14ac:dyDescent="0.3">
      <c r="A51" s="81"/>
      <c r="B51" s="82" t="s">
        <v>22</v>
      </c>
      <c r="C51" s="82"/>
      <c r="D51" s="82"/>
      <c r="E51" s="84" t="s">
        <v>21</v>
      </c>
      <c r="F51" s="84"/>
      <c r="G51" s="84"/>
      <c r="H51" s="84"/>
      <c r="I51" s="84" t="s">
        <v>106</v>
      </c>
      <c r="J51" s="84"/>
      <c r="K51" s="12"/>
    </row>
    <row r="52" spans="1:12" s="26" customFormat="1" ht="15.75" customHeight="1" x14ac:dyDescent="0.3">
      <c r="A52" s="83" t="s">
        <v>43</v>
      </c>
      <c r="B52" s="83"/>
      <c r="C52" s="83"/>
      <c r="D52" s="83"/>
      <c r="E52" s="85" t="s">
        <v>44</v>
      </c>
      <c r="F52" s="85"/>
      <c r="G52" s="85"/>
      <c r="H52" s="81"/>
      <c r="I52" s="99" t="s">
        <v>45</v>
      </c>
      <c r="J52" s="99"/>
      <c r="K52" s="12"/>
    </row>
    <row r="53" spans="1:12" ht="15.75" customHeight="1" x14ac:dyDescent="0.2">
      <c r="A53" s="12"/>
      <c r="B53" s="27"/>
      <c r="C53" s="27"/>
      <c r="D53" s="27"/>
      <c r="F53" s="27"/>
      <c r="G53" s="27"/>
      <c r="I53" s="27"/>
      <c r="J53" s="27"/>
    </row>
    <row r="54" spans="1:12" ht="15.75" customHeight="1" x14ac:dyDescent="0.2">
      <c r="A54" s="28" t="s">
        <v>20</v>
      </c>
    </row>
  </sheetData>
  <mergeCells count="34">
    <mergeCell ref="D41:F41"/>
    <mergeCell ref="G41:H41"/>
    <mergeCell ref="I9:I10"/>
    <mergeCell ref="I52:J52"/>
    <mergeCell ref="A48:D48"/>
    <mergeCell ref="B38:C38"/>
    <mergeCell ref="D38:F38"/>
    <mergeCell ref="G38:H38"/>
    <mergeCell ref="B39:C39"/>
    <mergeCell ref="D39:F39"/>
    <mergeCell ref="G39:H39"/>
    <mergeCell ref="B42:C42"/>
    <mergeCell ref="D42:F42"/>
    <mergeCell ref="G42:H42"/>
    <mergeCell ref="B40:C40"/>
    <mergeCell ref="D40:F40"/>
    <mergeCell ref="G40:H40"/>
    <mergeCell ref="B41:C41"/>
    <mergeCell ref="J9:J10"/>
    <mergeCell ref="A44:K46"/>
    <mergeCell ref="K9:K10"/>
    <mergeCell ref="A2:L2"/>
    <mergeCell ref="A4:L4"/>
    <mergeCell ref="D5:I5"/>
    <mergeCell ref="C8:G8"/>
    <mergeCell ref="H8:K8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62992125984251968" right="0.62992125984251968" top="0.39370078740157483" bottom="0.23622047244094491" header="0" footer="0"/>
  <pageSetup scale="75" fitToHeight="0" orientation="landscape" r:id="rId1"/>
  <headerFooter alignWithMargins="0">
    <oddFooter>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1"/>
  <sheetViews>
    <sheetView workbookViewId="0">
      <selection activeCell="C7" sqref="C7"/>
    </sheetView>
  </sheetViews>
  <sheetFormatPr baseColWidth="10" defaultRowHeight="15" x14ac:dyDescent="0.25"/>
  <cols>
    <col min="1" max="1" width="4.28515625" customWidth="1"/>
    <col min="2" max="2" width="37" customWidth="1"/>
    <col min="3" max="3" width="15.5703125" customWidth="1"/>
    <col min="4" max="4" width="22.42578125" customWidth="1"/>
  </cols>
  <sheetData>
    <row r="1" spans="2:4" x14ac:dyDescent="0.25">
      <c r="B1" s="44" t="s">
        <v>102</v>
      </c>
      <c r="C1" s="45"/>
      <c r="D1" s="45"/>
    </row>
    <row r="2" spans="2:4" x14ac:dyDescent="0.25">
      <c r="B2" s="44" t="s">
        <v>103</v>
      </c>
      <c r="C2" s="45"/>
      <c r="D2" s="45"/>
    </row>
    <row r="3" spans="2:4" x14ac:dyDescent="0.25">
      <c r="B3" s="44" t="s">
        <v>104</v>
      </c>
      <c r="C3" s="45"/>
      <c r="D3" s="45"/>
    </row>
    <row r="4" spans="2:4" x14ac:dyDescent="0.25">
      <c r="B4" s="45"/>
      <c r="C4" s="45"/>
      <c r="D4" s="45"/>
    </row>
    <row r="5" spans="2:4" x14ac:dyDescent="0.25">
      <c r="B5" s="37" t="s">
        <v>50</v>
      </c>
      <c r="C5" s="43"/>
      <c r="D5" s="38"/>
    </row>
    <row r="6" spans="2:4" x14ac:dyDescent="0.25">
      <c r="B6" s="38"/>
      <c r="C6" s="43"/>
      <c r="D6" s="38"/>
    </row>
    <row r="7" spans="2:4" x14ac:dyDescent="0.25">
      <c r="B7" s="38" t="s">
        <v>76</v>
      </c>
      <c r="C7" s="43"/>
      <c r="D7" s="38"/>
    </row>
    <row r="8" spans="2:4" x14ac:dyDescent="0.25">
      <c r="B8" s="38"/>
      <c r="C8" s="43"/>
      <c r="D8" s="38"/>
    </row>
    <row r="9" spans="2:4" x14ac:dyDescent="0.25">
      <c r="B9" s="38" t="s">
        <v>97</v>
      </c>
      <c r="C9" s="40">
        <v>316925.06</v>
      </c>
      <c r="D9" s="38" t="s">
        <v>99</v>
      </c>
    </row>
    <row r="10" spans="2:4" x14ac:dyDescent="0.25">
      <c r="B10" s="38"/>
      <c r="C10" s="40">
        <v>75208.44</v>
      </c>
      <c r="D10" s="38" t="s">
        <v>100</v>
      </c>
    </row>
    <row r="11" spans="2:4" x14ac:dyDescent="0.25">
      <c r="B11" s="38"/>
      <c r="C11" s="40"/>
      <c r="D11" s="38"/>
    </row>
    <row r="12" spans="2:4" x14ac:dyDescent="0.25">
      <c r="B12" s="38"/>
      <c r="C12" s="40">
        <f>SUM(C9:C11)</f>
        <v>392133.5</v>
      </c>
      <c r="D12" s="38"/>
    </row>
    <row r="13" spans="2:4" x14ac:dyDescent="0.25">
      <c r="B13" s="37" t="s">
        <v>51</v>
      </c>
      <c r="C13" s="40"/>
      <c r="D13" s="38"/>
    </row>
    <row r="14" spans="2:4" x14ac:dyDescent="0.25">
      <c r="B14" s="38"/>
      <c r="C14" s="40"/>
      <c r="D14" s="38"/>
    </row>
    <row r="15" spans="2:4" x14ac:dyDescent="0.25">
      <c r="B15" s="38" t="s">
        <v>52</v>
      </c>
      <c r="C15" s="74">
        <v>25601.75</v>
      </c>
      <c r="D15" s="38" t="s">
        <v>53</v>
      </c>
    </row>
    <row r="16" spans="2:4" x14ac:dyDescent="0.25">
      <c r="B16" s="38"/>
      <c r="C16" s="40">
        <v>31826.29</v>
      </c>
      <c r="D16" s="38" t="s">
        <v>79</v>
      </c>
    </row>
    <row r="17" spans="2:4" x14ac:dyDescent="0.25">
      <c r="B17" s="38"/>
      <c r="C17" s="40">
        <v>63652.56</v>
      </c>
      <c r="D17" s="38" t="s">
        <v>80</v>
      </c>
    </row>
    <row r="18" spans="2:4" x14ac:dyDescent="0.25">
      <c r="B18" s="38"/>
      <c r="C18" s="74">
        <v>1318</v>
      </c>
      <c r="D18" s="38" t="s">
        <v>98</v>
      </c>
    </row>
    <row r="19" spans="2:4" x14ac:dyDescent="0.25">
      <c r="B19" s="38"/>
      <c r="C19" s="74">
        <v>26667.5</v>
      </c>
      <c r="D19" s="38" t="s">
        <v>101</v>
      </c>
    </row>
    <row r="20" spans="2:4" x14ac:dyDescent="0.25">
      <c r="B20" s="38"/>
      <c r="C20" s="40">
        <f>SUM(C15:C19)</f>
        <v>149066.1</v>
      </c>
      <c r="D20" s="38"/>
    </row>
    <row r="21" spans="2:4" x14ac:dyDescent="0.25">
      <c r="B21" s="38"/>
      <c r="C21" s="40"/>
      <c r="D21" s="38"/>
    </row>
    <row r="22" spans="2:4" x14ac:dyDescent="0.25">
      <c r="B22" s="37" t="s">
        <v>55</v>
      </c>
      <c r="C22" s="40"/>
      <c r="D22" s="38"/>
    </row>
    <row r="23" spans="2:4" x14ac:dyDescent="0.25">
      <c r="B23" s="38"/>
      <c r="C23" s="40"/>
      <c r="D23" s="38"/>
    </row>
    <row r="24" spans="2:4" x14ac:dyDescent="0.25">
      <c r="B24" s="38" t="s">
        <v>83</v>
      </c>
      <c r="C24" s="40">
        <v>0</v>
      </c>
      <c r="D24" s="38"/>
    </row>
    <row r="25" spans="2:4" x14ac:dyDescent="0.25">
      <c r="B25" s="38"/>
      <c r="C25" s="40">
        <f>+C24</f>
        <v>0</v>
      </c>
      <c r="D25" s="38"/>
    </row>
    <row r="26" spans="2:4" x14ac:dyDescent="0.25">
      <c r="B26" s="38"/>
      <c r="C26" s="40"/>
      <c r="D26" s="38"/>
    </row>
    <row r="27" spans="2:4" x14ac:dyDescent="0.25">
      <c r="B27" s="38" t="s">
        <v>54</v>
      </c>
      <c r="C27" s="40">
        <v>473244</v>
      </c>
      <c r="D27" s="38" t="s">
        <v>56</v>
      </c>
    </row>
    <row r="28" spans="2:4" x14ac:dyDescent="0.25">
      <c r="B28" s="38" t="s">
        <v>65</v>
      </c>
      <c r="C28" s="40">
        <v>958.77</v>
      </c>
      <c r="D28" s="38" t="s">
        <v>64</v>
      </c>
    </row>
    <row r="29" spans="2:4" x14ac:dyDescent="0.25">
      <c r="B29" s="38" t="s">
        <v>72</v>
      </c>
      <c r="C29" s="40">
        <v>0</v>
      </c>
      <c r="D29" s="38"/>
    </row>
    <row r="30" spans="2:4" x14ac:dyDescent="0.25">
      <c r="B30" s="38" t="s">
        <v>88</v>
      </c>
      <c r="C30" s="40">
        <v>0</v>
      </c>
      <c r="D30" s="38" t="s">
        <v>78</v>
      </c>
    </row>
    <row r="31" spans="2:4" x14ac:dyDescent="0.25">
      <c r="B31" s="38"/>
      <c r="C31" s="40"/>
      <c r="D31" s="38"/>
    </row>
    <row r="32" spans="2:4" x14ac:dyDescent="0.25">
      <c r="B32" s="38"/>
      <c r="C32" s="40">
        <f>SUM(C27:C31)</f>
        <v>474202.77</v>
      </c>
      <c r="D32" s="38"/>
    </row>
    <row r="33" spans="2:4" x14ac:dyDescent="0.25">
      <c r="B33" s="38"/>
      <c r="C33" s="40"/>
      <c r="D33" s="38"/>
    </row>
    <row r="34" spans="2:4" x14ac:dyDescent="0.25">
      <c r="B34" s="41" t="s">
        <v>57</v>
      </c>
      <c r="C34" s="40"/>
      <c r="D34" s="38"/>
    </row>
    <row r="35" spans="2:4" x14ac:dyDescent="0.25">
      <c r="B35" s="38"/>
      <c r="C35" s="40"/>
      <c r="D35" s="38"/>
    </row>
    <row r="36" spans="2:4" x14ac:dyDescent="0.25">
      <c r="B36" s="38" t="s">
        <v>59</v>
      </c>
      <c r="C36" s="40">
        <v>0</v>
      </c>
      <c r="D36" s="38" t="s">
        <v>58</v>
      </c>
    </row>
    <row r="37" spans="2:4" x14ac:dyDescent="0.25">
      <c r="B37" s="38" t="s">
        <v>73</v>
      </c>
      <c r="C37" s="40">
        <v>0</v>
      </c>
      <c r="D37" s="38"/>
    </row>
    <row r="38" spans="2:4" x14ac:dyDescent="0.25">
      <c r="B38" s="38" t="s">
        <v>77</v>
      </c>
      <c r="C38" s="40">
        <v>0</v>
      </c>
      <c r="D38" s="38" t="s">
        <v>78</v>
      </c>
    </row>
    <row r="39" spans="2:4" x14ac:dyDescent="0.25">
      <c r="B39" s="38" t="s">
        <v>89</v>
      </c>
      <c r="C39" s="40">
        <v>1339.38</v>
      </c>
      <c r="D39" s="38"/>
    </row>
    <row r="40" spans="2:4" x14ac:dyDescent="0.25">
      <c r="B40" s="38"/>
      <c r="C40" s="40"/>
      <c r="D40" s="38"/>
    </row>
    <row r="41" spans="2:4" x14ac:dyDescent="0.25">
      <c r="B41" s="38"/>
      <c r="C41" s="40">
        <f>SUM(C36:C40)</f>
        <v>1339.38</v>
      </c>
      <c r="D41" s="38"/>
    </row>
    <row r="42" spans="2:4" x14ac:dyDescent="0.25">
      <c r="B42" s="38"/>
      <c r="C42" s="43"/>
      <c r="D42" s="38"/>
    </row>
    <row r="43" spans="2:4" x14ac:dyDescent="0.25">
      <c r="B43" s="37" t="s">
        <v>25</v>
      </c>
      <c r="C43" s="43"/>
      <c r="D43" s="38"/>
    </row>
    <row r="44" spans="2:4" x14ac:dyDescent="0.25">
      <c r="B44" s="38"/>
      <c r="C44" s="43"/>
      <c r="D44" s="38"/>
    </row>
    <row r="45" spans="2:4" x14ac:dyDescent="0.25">
      <c r="B45" s="38" t="s">
        <v>60</v>
      </c>
      <c r="C45" s="40">
        <v>152361</v>
      </c>
      <c r="D45" s="38" t="s">
        <v>61</v>
      </c>
    </row>
    <row r="46" spans="2:4" x14ac:dyDescent="0.25">
      <c r="B46" s="38" t="s">
        <v>63</v>
      </c>
      <c r="C46" s="40">
        <v>2425.4</v>
      </c>
      <c r="D46" s="38" t="s">
        <v>62</v>
      </c>
    </row>
    <row r="47" spans="2:4" x14ac:dyDescent="0.25">
      <c r="B47" s="38"/>
      <c r="C47" s="40"/>
      <c r="D47" s="38"/>
    </row>
    <row r="48" spans="2:4" x14ac:dyDescent="0.25">
      <c r="B48" s="38"/>
      <c r="C48" s="40"/>
      <c r="D48" s="38"/>
    </row>
    <row r="49" spans="2:4" x14ac:dyDescent="0.25">
      <c r="B49" s="38"/>
      <c r="C49" s="40">
        <f>SUM(C45:C48)</f>
        <v>154786.4</v>
      </c>
      <c r="D49" s="38"/>
    </row>
    <row r="50" spans="2:4" x14ac:dyDescent="0.25">
      <c r="B50" s="38"/>
      <c r="C50" s="40"/>
      <c r="D50" s="38"/>
    </row>
    <row r="51" spans="2:4" x14ac:dyDescent="0.25">
      <c r="B51" s="38"/>
      <c r="C51" s="40"/>
      <c r="D51" s="38"/>
    </row>
    <row r="52" spans="2:4" x14ac:dyDescent="0.25">
      <c r="B52" s="37" t="s">
        <v>38</v>
      </c>
      <c r="C52" s="40"/>
      <c r="D52" s="38"/>
    </row>
    <row r="53" spans="2:4" x14ac:dyDescent="0.25">
      <c r="B53" s="38"/>
      <c r="C53" s="43"/>
      <c r="D53" s="38"/>
    </row>
    <row r="54" spans="2:4" x14ac:dyDescent="0.25">
      <c r="B54" s="38" t="s">
        <v>66</v>
      </c>
      <c r="C54" s="40">
        <v>494.35</v>
      </c>
      <c r="D54" s="38" t="s">
        <v>67</v>
      </c>
    </row>
    <row r="55" spans="2:4" x14ac:dyDescent="0.25">
      <c r="B55" s="38"/>
      <c r="C55" s="40"/>
      <c r="D55" s="38"/>
    </row>
    <row r="56" spans="2:4" x14ac:dyDescent="0.25">
      <c r="B56" s="38"/>
      <c r="C56" s="40"/>
      <c r="D56" s="38"/>
    </row>
    <row r="57" spans="2:4" x14ac:dyDescent="0.25">
      <c r="B57" s="38"/>
      <c r="C57" s="40">
        <f>+C54</f>
        <v>494.35</v>
      </c>
      <c r="D57" s="38"/>
    </row>
    <row r="58" spans="2:4" x14ac:dyDescent="0.25">
      <c r="B58" s="38"/>
      <c r="C58" s="40"/>
      <c r="D58" s="38"/>
    </row>
    <row r="59" spans="2:4" x14ac:dyDescent="0.25">
      <c r="B59" s="37" t="s">
        <v>74</v>
      </c>
      <c r="C59" s="40"/>
      <c r="D59" s="38"/>
    </row>
    <row r="60" spans="2:4" x14ac:dyDescent="0.25">
      <c r="B60" s="38"/>
      <c r="C60" s="40"/>
      <c r="D60" s="38"/>
    </row>
    <row r="61" spans="2:4" x14ac:dyDescent="0.25">
      <c r="B61" s="38" t="s">
        <v>69</v>
      </c>
      <c r="C61" s="40">
        <v>490.25</v>
      </c>
      <c r="D61" s="38" t="s">
        <v>68</v>
      </c>
    </row>
    <row r="62" spans="2:4" x14ac:dyDescent="0.25">
      <c r="B62" s="38"/>
      <c r="C62" s="39"/>
      <c r="D62" s="38"/>
    </row>
    <row r="63" spans="2:4" x14ac:dyDescent="0.25">
      <c r="B63" s="38"/>
      <c r="C63" s="39">
        <f>+C61</f>
        <v>490.25</v>
      </c>
      <c r="D63" s="38"/>
    </row>
    <row r="64" spans="2:4" x14ac:dyDescent="0.25">
      <c r="B64" s="38"/>
      <c r="C64" s="39"/>
      <c r="D64" s="38"/>
    </row>
    <row r="65" spans="2:4" x14ac:dyDescent="0.25">
      <c r="B65" s="37" t="s">
        <v>75</v>
      </c>
      <c r="C65" s="39"/>
      <c r="D65" s="38"/>
    </row>
    <row r="66" spans="2:4" x14ac:dyDescent="0.25">
      <c r="B66" s="38"/>
      <c r="C66" s="39"/>
      <c r="D66" s="38"/>
    </row>
    <row r="67" spans="2:4" x14ac:dyDescent="0.25">
      <c r="B67" s="38" t="s">
        <v>94</v>
      </c>
      <c r="C67" s="39"/>
      <c r="D67" s="38"/>
    </row>
    <row r="68" spans="2:4" x14ac:dyDescent="0.25">
      <c r="B68" s="38"/>
      <c r="C68" s="39"/>
      <c r="D68" s="38"/>
    </row>
    <row r="69" spans="2:4" x14ac:dyDescent="0.25">
      <c r="B69" s="38" t="s">
        <v>95</v>
      </c>
      <c r="C69" s="39">
        <v>404927.62</v>
      </c>
      <c r="D69" s="38"/>
    </row>
    <row r="70" spans="2:4" x14ac:dyDescent="0.25">
      <c r="B70" s="38"/>
      <c r="C70" s="39">
        <f>+C69</f>
        <v>404927.62</v>
      </c>
      <c r="D70" s="38"/>
    </row>
    <row r="71" spans="2:4" x14ac:dyDescent="0.25">
      <c r="B71" s="38" t="s">
        <v>93</v>
      </c>
      <c r="C71" s="39"/>
      <c r="D71" s="38"/>
    </row>
    <row r="72" spans="2:4" x14ac:dyDescent="0.25">
      <c r="B72" s="38"/>
      <c r="C72" s="39"/>
      <c r="D72" s="38"/>
    </row>
    <row r="73" spans="2:4" x14ac:dyDescent="0.25">
      <c r="B73" s="38" t="s">
        <v>71</v>
      </c>
      <c r="C73" s="40">
        <v>4499.67</v>
      </c>
      <c r="D73" s="38" t="s">
        <v>70</v>
      </c>
    </row>
    <row r="74" spans="2:4" x14ac:dyDescent="0.25">
      <c r="B74" s="38" t="s">
        <v>96</v>
      </c>
      <c r="C74" s="39">
        <v>8999.35</v>
      </c>
      <c r="D74" s="38" t="s">
        <v>105</v>
      </c>
    </row>
    <row r="75" spans="2:4" x14ac:dyDescent="0.25">
      <c r="B75" s="38"/>
      <c r="C75" s="38"/>
      <c r="D75" s="38"/>
    </row>
    <row r="76" spans="2:4" x14ac:dyDescent="0.25">
      <c r="B76" s="38"/>
      <c r="C76" s="42">
        <f>SUM(C73:C75)</f>
        <v>13499.02</v>
      </c>
      <c r="D76" s="38"/>
    </row>
    <row r="77" spans="2:4" x14ac:dyDescent="0.25">
      <c r="B77" s="38"/>
      <c r="C77" s="38"/>
      <c r="D77" s="38"/>
    </row>
    <row r="78" spans="2:4" x14ac:dyDescent="0.25">
      <c r="B78" s="38"/>
      <c r="C78" s="38"/>
      <c r="D78" s="38"/>
    </row>
    <row r="79" spans="2:4" x14ac:dyDescent="0.25">
      <c r="B79" s="37" t="s">
        <v>19</v>
      </c>
      <c r="C79" s="38"/>
      <c r="D79" s="38"/>
    </row>
    <row r="80" spans="2:4" x14ac:dyDescent="0.25">
      <c r="B80" s="38"/>
      <c r="C80" s="38"/>
      <c r="D80" s="38"/>
    </row>
    <row r="81" spans="2:4" x14ac:dyDescent="0.25">
      <c r="B81" s="38" t="s">
        <v>76</v>
      </c>
      <c r="C81" s="39"/>
      <c r="D81" s="38"/>
    </row>
    <row r="82" spans="2:4" x14ac:dyDescent="0.25">
      <c r="B82" s="38"/>
      <c r="C82" s="39"/>
      <c r="D82" s="38"/>
    </row>
    <row r="83" spans="2:4" x14ac:dyDescent="0.25">
      <c r="B83" s="38" t="s">
        <v>91</v>
      </c>
      <c r="C83" s="39">
        <v>432375</v>
      </c>
      <c r="D83" s="38" t="s">
        <v>92</v>
      </c>
    </row>
    <row r="84" spans="2:4" x14ac:dyDescent="0.25">
      <c r="B84" s="38"/>
      <c r="C84" s="39">
        <v>0</v>
      </c>
      <c r="D84" s="38"/>
    </row>
    <row r="85" spans="2:4" x14ac:dyDescent="0.25">
      <c r="B85" s="38"/>
      <c r="C85" s="39"/>
      <c r="D85" s="38"/>
    </row>
    <row r="86" spans="2:4" x14ac:dyDescent="0.25">
      <c r="B86" s="38"/>
      <c r="C86" s="39">
        <f>SUM(C83:C85)</f>
        <v>432375</v>
      </c>
      <c r="D86" s="38"/>
    </row>
    <row r="87" spans="2:4" x14ac:dyDescent="0.25">
      <c r="B87" s="38"/>
      <c r="C87" s="39"/>
      <c r="D87" s="38"/>
    </row>
    <row r="88" spans="2:4" x14ac:dyDescent="0.25">
      <c r="B88" s="38" t="s">
        <v>81</v>
      </c>
      <c r="C88" s="39">
        <v>0</v>
      </c>
      <c r="D88" s="38" t="s">
        <v>82</v>
      </c>
    </row>
    <row r="89" spans="2:4" x14ac:dyDescent="0.25">
      <c r="B89" s="38" t="s">
        <v>90</v>
      </c>
      <c r="C89" s="39">
        <v>470.35</v>
      </c>
      <c r="D89" s="38"/>
    </row>
    <row r="90" spans="2:4" x14ac:dyDescent="0.25">
      <c r="B90" s="38"/>
      <c r="C90" s="39"/>
      <c r="D90" s="38"/>
    </row>
    <row r="91" spans="2:4" x14ac:dyDescent="0.25">
      <c r="B91" s="38"/>
      <c r="C91" s="39">
        <f>+C88+C89</f>
        <v>470.35</v>
      </c>
      <c r="D91" s="38"/>
    </row>
    <row r="92" spans="2:4" x14ac:dyDescent="0.25">
      <c r="B92" s="38"/>
      <c r="C92" s="39"/>
      <c r="D92" s="38"/>
    </row>
    <row r="93" spans="2:4" x14ac:dyDescent="0.25">
      <c r="B93" s="37" t="s">
        <v>49</v>
      </c>
      <c r="C93" s="38"/>
      <c r="D93" s="38"/>
    </row>
    <row r="94" spans="2:4" x14ac:dyDescent="0.25">
      <c r="B94" s="38"/>
      <c r="C94" s="38"/>
      <c r="D94" s="38"/>
    </row>
    <row r="95" spans="2:4" x14ac:dyDescent="0.25">
      <c r="B95" s="38" t="s">
        <v>51</v>
      </c>
      <c r="C95" s="39"/>
      <c r="D95" s="38"/>
    </row>
    <row r="96" spans="2:4" x14ac:dyDescent="0.25">
      <c r="B96" s="38"/>
      <c r="C96" s="39"/>
      <c r="D96" s="38"/>
    </row>
    <row r="97" spans="2:4" x14ac:dyDescent="0.25">
      <c r="B97" s="38" t="s">
        <v>84</v>
      </c>
      <c r="C97" s="39">
        <v>12088.34</v>
      </c>
      <c r="D97" s="38" t="s">
        <v>86</v>
      </c>
    </row>
    <row r="98" spans="2:4" x14ac:dyDescent="0.25">
      <c r="B98" s="38" t="s">
        <v>85</v>
      </c>
      <c r="C98" s="39">
        <v>24176.68</v>
      </c>
      <c r="D98" s="38" t="s">
        <v>87</v>
      </c>
    </row>
    <row r="99" spans="2:4" x14ac:dyDescent="0.25">
      <c r="B99" s="38"/>
      <c r="C99" s="39"/>
      <c r="D99" s="38"/>
    </row>
    <row r="100" spans="2:4" x14ac:dyDescent="0.25">
      <c r="B100" s="38"/>
      <c r="C100" s="39">
        <f>SUM(C97:C99)</f>
        <v>36265.020000000004</v>
      </c>
      <c r="D100" s="38"/>
    </row>
    <row r="101" spans="2:4" x14ac:dyDescent="0.25">
      <c r="B101" s="38"/>
      <c r="C101" s="39"/>
      <c r="D101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2023</vt:lpstr>
      <vt:lpstr>C x C y P 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2024-04-16T20:34:35Z</dcterms:modified>
</cp:coreProperties>
</file>